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квартал" sheetId="1" r:id="rId1"/>
    <sheet name="Лист1" sheetId="2" r:id="rId2"/>
    <sheet name="Лист2" sheetId="3" r:id="rId3"/>
    <sheet name="Лист3" sheetId="4" r:id="rId4"/>
  </sheets>
  <definedNames>
    <definedName name="_xlnm.Print_Area" localSheetId="0">'2 квартал'!$A$1:$Y$55</definedName>
  </definedNames>
  <calcPr fullCalcOnLoad="1"/>
</workbook>
</file>

<file path=xl/sharedStrings.xml><?xml version="1.0" encoding="utf-8"?>
<sst xmlns="http://schemas.openxmlformats.org/spreadsheetml/2006/main" count="148" uniqueCount="89">
  <si>
    <t>Аналіз використання бюджету лікувальними закладами охорони здоров"я</t>
  </si>
  <si>
    <t>за 1 півріччя 2017 року</t>
  </si>
  <si>
    <t>КНП "Черкаська міська інфекційна лікарня"</t>
  </si>
  <si>
    <t>(назва закладу)</t>
  </si>
  <si>
    <t>КЕКВ</t>
  </si>
  <si>
    <t>уточнений</t>
  </si>
  <si>
    <t>план на</t>
  </si>
  <si>
    <t>профінан-</t>
  </si>
  <si>
    <t>В тому числі</t>
  </si>
  <si>
    <t xml:space="preserve">касові видатки </t>
  </si>
  <si>
    <t>фактичні</t>
  </si>
  <si>
    <t>кредиторська</t>
  </si>
  <si>
    <t>профінансовано</t>
  </si>
  <si>
    <t>касові видатки</t>
  </si>
  <si>
    <t>фактичні видатки</t>
  </si>
  <si>
    <t>% фінансування</t>
  </si>
  <si>
    <t>контроль</t>
  </si>
  <si>
    <t>кошторис</t>
  </si>
  <si>
    <t>звітний</t>
  </si>
  <si>
    <t>совано за</t>
  </si>
  <si>
    <t>стаціонар</t>
  </si>
  <si>
    <t>поліклініка</t>
  </si>
  <si>
    <t>інші</t>
  </si>
  <si>
    <t xml:space="preserve"> за</t>
  </si>
  <si>
    <t>видатки за</t>
  </si>
  <si>
    <t>заборгованість</t>
  </si>
  <si>
    <t>ліжко-</t>
  </si>
  <si>
    <t>поліклін</t>
  </si>
  <si>
    <t>на</t>
  </si>
  <si>
    <t>період</t>
  </si>
  <si>
    <t>ЦМС</t>
  </si>
  <si>
    <t>на 01.01.2017р.</t>
  </si>
  <si>
    <t>на звітну дату</t>
  </si>
  <si>
    <t>1 л/дн</t>
  </si>
  <si>
    <t>1 відв.</t>
  </si>
  <si>
    <t>початку</t>
  </si>
  <si>
    <t>на звітну</t>
  </si>
  <si>
    <t>дні</t>
  </si>
  <si>
    <t>відвідув</t>
  </si>
  <si>
    <t>рік</t>
  </si>
  <si>
    <t>пол-ка</t>
  </si>
  <si>
    <t>року</t>
  </si>
  <si>
    <t>дату</t>
  </si>
  <si>
    <t>РАЗОМ:</t>
  </si>
  <si>
    <t>кількість поліклінічних відвідувань (включно на дому)</t>
  </si>
  <si>
    <t>Середньомісячна факт. зайнята чис-ть</t>
  </si>
  <si>
    <t>ФЗП</t>
  </si>
  <si>
    <t>Середньомісячна</t>
  </si>
  <si>
    <t>кількість л/днів звичайного стаціонару</t>
  </si>
  <si>
    <t>з початку</t>
  </si>
  <si>
    <t>з/плата</t>
  </si>
  <si>
    <t>кількість л/днів денного стаціонару</t>
  </si>
  <si>
    <t>кількість поліклінічних відвідувань по спецрахунку</t>
  </si>
  <si>
    <t>Всього</t>
  </si>
  <si>
    <t>вт.ч.:</t>
  </si>
  <si>
    <t>пільгові медикаменти (поліклініка)</t>
  </si>
  <si>
    <t>лікарі</t>
  </si>
  <si>
    <t>пільгові медикаменти (стаціонар)</t>
  </si>
  <si>
    <t>середній  м/п</t>
  </si>
  <si>
    <t>безкоштовні молочні суміші</t>
  </si>
  <si>
    <t>молодший м/п</t>
  </si>
  <si>
    <t>спеціалісти</t>
  </si>
  <si>
    <t>Касові видатки на стаціонар</t>
  </si>
  <si>
    <t>Касові видатки на відвідування</t>
  </si>
  <si>
    <t>Ліжко - дні за звітний період</t>
  </si>
  <si>
    <t xml:space="preserve">Касові </t>
  </si>
  <si>
    <t>в тому числі</t>
  </si>
  <si>
    <t>Вартість  л / дня</t>
  </si>
  <si>
    <t>Відвідування</t>
  </si>
  <si>
    <t>Вартість  відвідування</t>
  </si>
  <si>
    <t xml:space="preserve">видатки </t>
  </si>
  <si>
    <t>КЕКВ 2220</t>
  </si>
  <si>
    <t>КЕКВ 2230</t>
  </si>
  <si>
    <t>по касовим видаткам</t>
  </si>
  <si>
    <t>за звітний</t>
  </si>
  <si>
    <t>всього</t>
  </si>
  <si>
    <t>(без пільгових</t>
  </si>
  <si>
    <t>(без молочних</t>
  </si>
  <si>
    <t>( грн. )</t>
  </si>
  <si>
    <t>медикаментів)</t>
  </si>
  <si>
    <t>сумішей)</t>
  </si>
  <si>
    <t>медикаментів )</t>
  </si>
  <si>
    <t>Директор</t>
  </si>
  <si>
    <t>С.І.Волгіна</t>
  </si>
  <si>
    <t>Головний бухгалтер</t>
  </si>
  <si>
    <t>Т.І.Шалина</t>
  </si>
  <si>
    <t xml:space="preserve">Пріма </t>
  </si>
  <si>
    <t>тел.64-14-17</t>
  </si>
  <si>
    <r>
      <t>міс. (</t>
    </r>
    <r>
      <rPr>
        <sz val="9"/>
        <rFont val="Arial Cyr"/>
        <family val="2"/>
      </rPr>
      <t>3,6,9,12 - змінювати</t>
    </r>
    <r>
      <rPr>
        <b/>
        <sz val="9"/>
        <rFont val="Arial Cyr"/>
        <family val="2"/>
      </rPr>
      <t>)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</si>
</sst>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грн.&quot;_-;\-* #,##0.00&quot;грн.&quot;_-;_-* &quot;-&quot;??&quot;грн.&quot;_-;_-@_-"/>
    <numFmt numFmtId="181" formatCode="_-* #,##0&quot;грн.&quot;_-;\-* #,##0&quot;грн.&quot;_-;_-* &quot;-&quot;&quot;грн.&quot;_-;_-@_-"/>
    <numFmt numFmtId="182" formatCode="_-* #,##0.00_г_р_н_._-;\-* #,##0.00_г_р_н_._-;_-* &quot;-&quot;??_г_р_н_._-;_-@_-"/>
    <numFmt numFmtId="183" formatCode="_-* #,##0_г_р_н_._-;\-* #,##0_г_р_н_._-;_-* &quot;-&quot;_г_р_н_._-;_-@_-"/>
    <numFmt numFmtId="184" formatCode="#,##0_р_.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0.0_ ;[Red]\-0.0\ "/>
    <numFmt numFmtId="192" formatCode="#,##0.00_р_."/>
    <numFmt numFmtId="193" formatCode="0.0%"/>
    <numFmt numFmtId="194" formatCode="0.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b/>
      <u val="single"/>
      <sz val="14"/>
      <name val="Times New Roman"/>
      <family val="1"/>
    </font>
    <font>
      <sz val="11"/>
      <name val="Arial"/>
      <family val="0"/>
    </font>
    <font>
      <b/>
      <sz val="11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b/>
      <u val="single"/>
      <sz val="11"/>
      <name val="Arial Cyr"/>
      <family val="2"/>
    </font>
    <font>
      <b/>
      <sz val="10"/>
      <color indexed="10"/>
      <name val="Arial Cyr"/>
      <family val="0"/>
    </font>
    <font>
      <sz val="10"/>
      <name val="Arial Cyr"/>
      <family val="0"/>
    </font>
    <font>
      <b/>
      <sz val="11"/>
      <color indexed="8"/>
      <name val="Arial Cyr"/>
      <family val="0"/>
    </font>
    <font>
      <b/>
      <sz val="11"/>
      <color indexed="10"/>
      <name val="Arial Cyr"/>
      <family val="0"/>
    </font>
    <font>
      <sz val="11"/>
      <color indexed="10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sz val="11"/>
      <color indexed="9"/>
      <name val="Arial Cyr"/>
      <family val="0"/>
    </font>
    <font>
      <b/>
      <sz val="12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19" applyFont="1" applyFill="1" applyBorder="1" applyAlignment="1">
      <alignment horizontal="center"/>
      <protection/>
    </xf>
    <xf numFmtId="0" fontId="5" fillId="0" borderId="0" xfId="19" applyFont="1" applyFill="1" applyBorder="1" applyAlignment="1">
      <alignment horizontal="center"/>
      <protection/>
    </xf>
    <xf numFmtId="0" fontId="6" fillId="0" borderId="0" xfId="19" applyFont="1" applyFill="1">
      <alignment/>
      <protection/>
    </xf>
    <xf numFmtId="0" fontId="0" fillId="0" borderId="0" xfId="19" applyFill="1">
      <alignment/>
      <protection/>
    </xf>
    <xf numFmtId="0" fontId="0" fillId="0" borderId="0" xfId="19">
      <alignment/>
      <protection/>
    </xf>
    <xf numFmtId="0" fontId="7" fillId="0" borderId="0" xfId="19" applyFont="1" applyFill="1" applyBorder="1" applyAlignment="1">
      <alignment horizontal="center"/>
      <protection/>
    </xf>
    <xf numFmtId="0" fontId="4" fillId="2" borderId="1" xfId="19" applyFont="1" applyFill="1" applyBorder="1" applyAlignment="1">
      <alignment horizontal="center"/>
      <protection/>
    </xf>
    <xf numFmtId="0" fontId="8" fillId="0" borderId="2" xfId="19" applyFont="1" applyFill="1" applyBorder="1" applyAlignment="1">
      <alignment horizontal="center"/>
      <protection/>
    </xf>
    <xf numFmtId="0" fontId="9" fillId="0" borderId="2" xfId="19" applyFont="1" applyBorder="1" applyAlignment="1">
      <alignment horizontal="center"/>
      <protection/>
    </xf>
    <xf numFmtId="0" fontId="9" fillId="0" borderId="3" xfId="19" applyFont="1" applyFill="1" applyBorder="1" applyAlignment="1">
      <alignment horizontal="center"/>
      <protection/>
    </xf>
    <xf numFmtId="0" fontId="9" fillId="0" borderId="4" xfId="19" applyFont="1" applyFill="1" applyBorder="1" applyAlignment="1">
      <alignment horizontal="center"/>
      <protection/>
    </xf>
    <xf numFmtId="0" fontId="9" fillId="0" borderId="5" xfId="19" applyFont="1" applyFill="1" applyBorder="1" applyAlignment="1">
      <alignment horizontal="center"/>
      <protection/>
    </xf>
    <xf numFmtId="0" fontId="9" fillId="0" borderId="2" xfId="19" applyFont="1" applyBorder="1" applyAlignment="1">
      <alignment horizontal="center" wrapText="1"/>
      <protection/>
    </xf>
    <xf numFmtId="0" fontId="9" fillId="0" borderId="6" xfId="19" applyFont="1" applyFill="1" applyBorder="1" applyAlignment="1">
      <alignment horizontal="center"/>
      <protection/>
    </xf>
    <xf numFmtId="0" fontId="10" fillId="0" borderId="7" xfId="19" applyFont="1" applyBorder="1" applyAlignment="1">
      <alignment horizontal="center"/>
      <protection/>
    </xf>
    <xf numFmtId="0" fontId="10" fillId="0" borderId="8" xfId="19" applyFont="1" applyBorder="1" applyAlignment="1">
      <alignment horizontal="center"/>
      <protection/>
    </xf>
    <xf numFmtId="0" fontId="9" fillId="0" borderId="7" xfId="19" applyFont="1" applyFill="1" applyBorder="1" applyAlignment="1">
      <alignment horizontal="center" vertical="top" wrapText="1"/>
      <protection/>
    </xf>
    <xf numFmtId="0" fontId="9" fillId="0" borderId="8" xfId="19" applyFont="1" applyFill="1" applyBorder="1" applyAlignment="1">
      <alignment horizontal="center" vertical="top" wrapText="1"/>
      <protection/>
    </xf>
    <xf numFmtId="0" fontId="9" fillId="0" borderId="7" xfId="19" applyFont="1" applyBorder="1" applyAlignment="1">
      <alignment horizontal="center" vertical="top" wrapText="1"/>
      <protection/>
    </xf>
    <xf numFmtId="0" fontId="9" fillId="0" borderId="8" xfId="19" applyFont="1" applyBorder="1" applyAlignment="1">
      <alignment horizontal="center" vertical="top" wrapText="1"/>
      <protection/>
    </xf>
    <xf numFmtId="0" fontId="10" fillId="0" borderId="0" xfId="19" applyFont="1" applyFill="1" applyBorder="1" applyAlignment="1">
      <alignment horizontal="center"/>
      <protection/>
    </xf>
    <xf numFmtId="0" fontId="6" fillId="0" borderId="2" xfId="19" applyFont="1" applyFill="1" applyBorder="1" applyAlignment="1">
      <alignment horizontal="center"/>
      <protection/>
    </xf>
    <xf numFmtId="0" fontId="8" fillId="0" borderId="9" xfId="19" applyFont="1" applyFill="1" applyBorder="1" applyAlignment="1">
      <alignment horizontal="center"/>
      <protection/>
    </xf>
    <xf numFmtId="0" fontId="9" fillId="0" borderId="9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 wrapText="1"/>
      <protection/>
    </xf>
    <xf numFmtId="0" fontId="9" fillId="0" borderId="9" xfId="19" applyFont="1" applyBorder="1" applyAlignment="1">
      <alignment horizontal="center" wrapText="1"/>
      <protection/>
    </xf>
    <xf numFmtId="0" fontId="11" fillId="0" borderId="2" xfId="19" applyFont="1" applyBorder="1" applyAlignment="1">
      <alignment horizontal="center" textRotation="90" wrapText="1"/>
      <protection/>
    </xf>
    <xf numFmtId="0" fontId="10" fillId="0" borderId="10" xfId="19" applyFont="1" applyBorder="1" applyAlignment="1">
      <alignment horizontal="center"/>
      <protection/>
    </xf>
    <xf numFmtId="0" fontId="10" fillId="0" borderId="11" xfId="19" applyFont="1" applyBorder="1" applyAlignment="1">
      <alignment horizontal="center"/>
      <protection/>
    </xf>
    <xf numFmtId="0" fontId="9" fillId="0" borderId="10" xfId="19" applyFont="1" applyFill="1" applyBorder="1" applyAlignment="1">
      <alignment horizontal="center" vertical="top" wrapText="1"/>
      <protection/>
    </xf>
    <xf numFmtId="0" fontId="9" fillId="0" borderId="11" xfId="19" applyFont="1" applyFill="1" applyBorder="1" applyAlignment="1">
      <alignment horizontal="center" vertical="top" wrapText="1"/>
      <protection/>
    </xf>
    <xf numFmtId="0" fontId="9" fillId="0" borderId="10" xfId="19" applyFont="1" applyBorder="1" applyAlignment="1">
      <alignment horizontal="center" vertical="top" wrapText="1"/>
      <protection/>
    </xf>
    <xf numFmtId="0" fontId="9" fillId="0" borderId="11" xfId="19" applyFont="1" applyBorder="1" applyAlignment="1">
      <alignment horizontal="center" vertical="top" wrapText="1"/>
      <protection/>
    </xf>
    <xf numFmtId="0" fontId="6" fillId="0" borderId="9" xfId="19" applyFont="1" applyFill="1" applyBorder="1" applyAlignment="1">
      <alignment horizontal="center"/>
      <protection/>
    </xf>
    <xf numFmtId="0" fontId="12" fillId="0" borderId="9" xfId="19" applyFont="1" applyBorder="1" applyAlignment="1">
      <alignment horizontal="center"/>
      <protection/>
    </xf>
    <xf numFmtId="0" fontId="11" fillId="0" borderId="9" xfId="19" applyFont="1" applyBorder="1" applyAlignment="1">
      <alignment horizontal="center" wrapText="1"/>
      <protection/>
    </xf>
    <xf numFmtId="0" fontId="11" fillId="0" borderId="9" xfId="19" applyFont="1" applyBorder="1" applyAlignment="1">
      <alignment horizontal="center"/>
      <protection/>
    </xf>
    <xf numFmtId="0" fontId="11" fillId="0" borderId="9" xfId="19" applyFont="1" applyBorder="1" applyAlignment="1">
      <alignment horizontal="center" textRotation="90" wrapText="1"/>
      <protection/>
    </xf>
    <xf numFmtId="0" fontId="13" fillId="0" borderId="9" xfId="19" applyFont="1" applyBorder="1" applyAlignment="1">
      <alignment horizontal="center"/>
      <protection/>
    </xf>
    <xf numFmtId="0" fontId="8" fillId="0" borderId="12" xfId="19" applyFont="1" applyFill="1" applyBorder="1" applyAlignment="1">
      <alignment horizontal="center"/>
      <protection/>
    </xf>
    <xf numFmtId="0" fontId="9" fillId="0" borderId="12" xfId="19" applyFont="1" applyBorder="1" applyAlignment="1">
      <alignment horizontal="center"/>
      <protection/>
    </xf>
    <xf numFmtId="0" fontId="12" fillId="0" borderId="12" xfId="19" applyFont="1" applyBorder="1" applyAlignment="1">
      <alignment horizontal="center"/>
      <protection/>
    </xf>
    <xf numFmtId="0" fontId="11" fillId="0" borderId="12" xfId="19" applyFont="1" applyBorder="1" applyAlignment="1">
      <alignment horizontal="center"/>
      <protection/>
    </xf>
    <xf numFmtId="0" fontId="9" fillId="0" borderId="12" xfId="19" applyFont="1" applyBorder="1" applyAlignment="1">
      <alignment horizontal="center" wrapText="1"/>
      <protection/>
    </xf>
    <xf numFmtId="0" fontId="11" fillId="0" borderId="12" xfId="19" applyFont="1" applyBorder="1" applyAlignment="1">
      <alignment horizontal="center" textRotation="90" wrapText="1"/>
      <protection/>
    </xf>
    <xf numFmtId="0" fontId="12" fillId="0" borderId="12" xfId="19" applyFont="1" applyBorder="1" applyAlignment="1" applyProtection="1">
      <alignment horizontal="center"/>
      <protection hidden="1" locked="0"/>
    </xf>
    <xf numFmtId="0" fontId="12" fillId="0" borderId="12" xfId="19" applyFont="1" applyBorder="1" applyAlignment="1" applyProtection="1">
      <alignment horizontal="center" wrapText="1"/>
      <protection hidden="1" locked="0"/>
    </xf>
    <xf numFmtId="0" fontId="9" fillId="0" borderId="12" xfId="19" applyFont="1" applyBorder="1" applyAlignment="1" applyProtection="1">
      <alignment horizontal="center"/>
      <protection hidden="1" locked="0"/>
    </xf>
    <xf numFmtId="0" fontId="0" fillId="0" borderId="0" xfId="19" applyFill="1" applyBorder="1" applyAlignment="1">
      <alignment horizontal="center"/>
      <protection/>
    </xf>
    <xf numFmtId="0" fontId="6" fillId="0" borderId="12" xfId="19" applyFont="1" applyFill="1" applyBorder="1" applyAlignment="1">
      <alignment horizontal="center"/>
      <protection/>
    </xf>
    <xf numFmtId="0" fontId="9" fillId="0" borderId="6" xfId="19" applyFont="1" applyBorder="1" applyAlignment="1">
      <alignment horizontal="center"/>
      <protection/>
    </xf>
    <xf numFmtId="184" fontId="9" fillId="3" borderId="6" xfId="19" applyNumberFormat="1" applyFont="1" applyFill="1" applyBorder="1" applyAlignment="1">
      <alignment horizontal="right" vertical="top" wrapText="1"/>
      <protection/>
    </xf>
    <xf numFmtId="184" fontId="11" fillId="0" borderId="6" xfId="19" applyNumberFormat="1" applyFont="1" applyBorder="1" applyAlignment="1">
      <alignment horizontal="right" vertical="top" wrapText="1"/>
      <protection/>
    </xf>
    <xf numFmtId="184" fontId="9" fillId="0" borderId="6" xfId="19" applyNumberFormat="1" applyFont="1" applyBorder="1" applyAlignment="1">
      <alignment horizontal="right" vertical="top" wrapText="1"/>
      <protection/>
    </xf>
    <xf numFmtId="184" fontId="9" fillId="3" borderId="6" xfId="19" applyNumberFormat="1" applyFont="1" applyFill="1" applyBorder="1" applyAlignment="1">
      <alignment horizontal="center" vertical="top" wrapText="1"/>
      <protection/>
    </xf>
    <xf numFmtId="0" fontId="11" fillId="0" borderId="6" xfId="19" applyFont="1" applyBorder="1" applyAlignment="1">
      <alignment textRotation="90" wrapText="1"/>
      <protection/>
    </xf>
    <xf numFmtId="2" fontId="9" fillId="0" borderId="6" xfId="18" applyNumberFormat="1" applyFont="1" applyBorder="1" applyAlignment="1" applyProtection="1">
      <alignment horizontal="right" vertical="top" wrapText="1"/>
      <protection/>
    </xf>
    <xf numFmtId="192" fontId="11" fillId="0" borderId="6" xfId="18" applyNumberFormat="1" applyFont="1" applyBorder="1" applyAlignment="1" applyProtection="1">
      <alignment horizontal="right" vertical="top" wrapText="1"/>
      <protection/>
    </xf>
    <xf numFmtId="193" fontId="9" fillId="0" borderId="6" xfId="21" applyNumberFormat="1" applyFont="1" applyBorder="1" applyAlignment="1" applyProtection="1">
      <alignment horizontal="right"/>
      <protection/>
    </xf>
    <xf numFmtId="193" fontId="10" fillId="0" borderId="0" xfId="21" applyNumberFormat="1" applyFont="1" applyFill="1" applyBorder="1" applyAlignment="1">
      <alignment/>
    </xf>
    <xf numFmtId="0" fontId="14" fillId="0" borderId="6" xfId="19" applyFont="1" applyFill="1" applyBorder="1">
      <alignment/>
      <protection/>
    </xf>
    <xf numFmtId="0" fontId="10" fillId="0" borderId="0" xfId="19" applyFont="1" applyBorder="1">
      <alignment/>
      <protection/>
    </xf>
    <xf numFmtId="0" fontId="10" fillId="0" borderId="0" xfId="19" applyFont="1">
      <alignment/>
      <protection/>
    </xf>
    <xf numFmtId="0" fontId="9" fillId="4" borderId="6" xfId="19" applyFont="1" applyFill="1" applyBorder="1" applyAlignment="1">
      <alignment horizontal="center"/>
      <protection/>
    </xf>
    <xf numFmtId="184" fontId="9" fillId="4" borderId="6" xfId="19" applyNumberFormat="1" applyFont="1" applyFill="1" applyBorder="1" applyAlignment="1">
      <alignment horizontal="right" vertical="top" wrapText="1"/>
      <protection/>
    </xf>
    <xf numFmtId="184" fontId="9" fillId="4" borderId="6" xfId="19" applyNumberFormat="1" applyFont="1" applyFill="1" applyBorder="1" applyAlignment="1">
      <alignment horizontal="center" vertical="top" wrapText="1"/>
      <protection/>
    </xf>
    <xf numFmtId="2" fontId="9" fillId="4" borderId="6" xfId="19" applyNumberFormat="1" applyFont="1" applyFill="1" applyBorder="1" applyAlignment="1">
      <alignment horizontal="right" vertical="top" wrapText="1"/>
      <protection/>
    </xf>
    <xf numFmtId="184" fontId="11" fillId="4" borderId="6" xfId="19" applyNumberFormat="1" applyFont="1" applyFill="1" applyBorder="1" applyAlignment="1">
      <alignment horizontal="right" vertical="top" wrapText="1"/>
      <protection/>
    </xf>
    <xf numFmtId="193" fontId="9" fillId="4" borderId="6" xfId="21" applyNumberFormat="1" applyFont="1" applyFill="1" applyBorder="1" applyAlignment="1" applyProtection="1">
      <alignment horizontal="right"/>
      <protection/>
    </xf>
    <xf numFmtId="0" fontId="11" fillId="0" borderId="6" xfId="19" applyFont="1" applyBorder="1" applyAlignment="1">
      <alignment horizontal="center"/>
      <protection/>
    </xf>
    <xf numFmtId="184" fontId="11" fillId="3" borderId="6" xfId="19" applyNumberFormat="1" applyFont="1" applyFill="1" applyBorder="1" applyAlignment="1">
      <alignment horizontal="right" vertical="top" wrapText="1"/>
      <protection/>
    </xf>
    <xf numFmtId="184" fontId="8" fillId="0" borderId="6" xfId="19" applyNumberFormat="1" applyFont="1" applyBorder="1" applyAlignment="1">
      <alignment horizontal="right" vertical="top" wrapText="1"/>
      <protection/>
    </xf>
    <xf numFmtId="2" fontId="11" fillId="0" borderId="6" xfId="18" applyNumberFormat="1" applyFont="1" applyBorder="1" applyAlignment="1" applyProtection="1">
      <alignment horizontal="right" vertical="top" wrapText="1"/>
      <protection/>
    </xf>
    <xf numFmtId="193" fontId="15" fillId="0" borderId="0" xfId="21" applyNumberFormat="1" applyFont="1" applyFill="1" applyBorder="1" applyAlignment="1">
      <alignment/>
    </xf>
    <xf numFmtId="0" fontId="6" fillId="0" borderId="6" xfId="19" applyFont="1" applyFill="1" applyBorder="1">
      <alignment/>
      <protection/>
    </xf>
    <xf numFmtId="0" fontId="15" fillId="0" borderId="0" xfId="19" applyFont="1" applyBorder="1">
      <alignment/>
      <protection/>
    </xf>
    <xf numFmtId="0" fontId="15" fillId="0" borderId="0" xfId="19" applyFont="1">
      <alignment/>
      <protection/>
    </xf>
    <xf numFmtId="0" fontId="11" fillId="5" borderId="6" xfId="19" applyFont="1" applyFill="1" applyBorder="1" applyAlignment="1">
      <alignment horizontal="center"/>
      <protection/>
    </xf>
    <xf numFmtId="184" fontId="11" fillId="5" borderId="6" xfId="19" applyNumberFormat="1" applyFont="1" applyFill="1" applyBorder="1" applyAlignment="1">
      <alignment horizontal="right" vertical="top" wrapText="1"/>
      <protection/>
    </xf>
    <xf numFmtId="184" fontId="9" fillId="5" borderId="6" xfId="19" applyNumberFormat="1" applyFont="1" applyFill="1" applyBorder="1" applyAlignment="1">
      <alignment horizontal="right" vertical="top" wrapText="1"/>
      <protection/>
    </xf>
    <xf numFmtId="184" fontId="9" fillId="5" borderId="6" xfId="19" applyNumberFormat="1" applyFont="1" applyFill="1" applyBorder="1" applyAlignment="1">
      <alignment horizontal="center" vertical="top" wrapText="1"/>
      <protection/>
    </xf>
    <xf numFmtId="184" fontId="8" fillId="5" borderId="6" xfId="19" applyNumberFormat="1" applyFont="1" applyFill="1" applyBorder="1" applyAlignment="1">
      <alignment horizontal="right" vertical="top" wrapText="1"/>
      <protection/>
    </xf>
    <xf numFmtId="2" fontId="11" fillId="5" borderId="6" xfId="18" applyNumberFormat="1" applyFont="1" applyFill="1" applyBorder="1" applyAlignment="1" applyProtection="1">
      <alignment horizontal="right" vertical="top" wrapText="1"/>
      <protection/>
    </xf>
    <xf numFmtId="192" fontId="11" fillId="5" borderId="6" xfId="18" applyNumberFormat="1" applyFont="1" applyFill="1" applyBorder="1" applyAlignment="1" applyProtection="1">
      <alignment horizontal="right" vertical="top" wrapText="1"/>
      <protection/>
    </xf>
    <xf numFmtId="193" fontId="9" fillId="5" borderId="6" xfId="21" applyNumberFormat="1" applyFont="1" applyFill="1" applyBorder="1" applyAlignment="1" applyProtection="1">
      <alignment horizontal="right"/>
      <protection/>
    </xf>
    <xf numFmtId="184" fontId="11" fillId="0" borderId="6" xfId="19" applyNumberFormat="1" applyFont="1" applyFill="1" applyBorder="1" applyAlignment="1">
      <alignment horizontal="right" vertical="top" wrapText="1"/>
      <protection/>
    </xf>
    <xf numFmtId="184" fontId="8" fillId="0" borderId="13" xfId="19" applyNumberFormat="1" applyFont="1" applyBorder="1" applyAlignment="1">
      <alignment horizontal="right" vertical="top" wrapText="1"/>
      <protection/>
    </xf>
    <xf numFmtId="184" fontId="8" fillId="0" borderId="6" xfId="19" applyNumberFormat="1" applyFont="1" applyFill="1" applyBorder="1" applyAlignment="1">
      <alignment horizontal="right" vertical="top" wrapText="1"/>
      <protection/>
    </xf>
    <xf numFmtId="192" fontId="9" fillId="4" borderId="6" xfId="18" applyNumberFormat="1" applyFont="1" applyFill="1" applyBorder="1" applyAlignment="1" applyProtection="1">
      <alignment horizontal="right" vertical="top" wrapText="1"/>
      <protection/>
    </xf>
    <xf numFmtId="192" fontId="11" fillId="4" borderId="6" xfId="18" applyNumberFormat="1" applyFont="1" applyFill="1" applyBorder="1" applyAlignment="1" applyProtection="1">
      <alignment horizontal="right" vertical="top" wrapText="1"/>
      <protection/>
    </xf>
    <xf numFmtId="184" fontId="9" fillId="4" borderId="6" xfId="19" applyNumberFormat="1" applyFont="1" applyFill="1" applyBorder="1" applyAlignment="1">
      <alignment horizontal="right" vertical="top" wrapText="1"/>
      <protection/>
    </xf>
    <xf numFmtId="184" fontId="8" fillId="4" borderId="6" xfId="19" applyNumberFormat="1" applyFont="1" applyFill="1" applyBorder="1" applyAlignment="1">
      <alignment horizontal="right" vertical="top" wrapText="1"/>
      <protection/>
    </xf>
    <xf numFmtId="2" fontId="9" fillId="4" borderId="6" xfId="18" applyNumberFormat="1" applyFont="1" applyFill="1" applyBorder="1" applyAlignment="1" applyProtection="1">
      <alignment horizontal="right" vertical="top" wrapText="1"/>
      <protection/>
    </xf>
    <xf numFmtId="0" fontId="9" fillId="4" borderId="6" xfId="18" applyNumberFormat="1" applyFont="1" applyFill="1" applyBorder="1" applyAlignment="1" applyProtection="1">
      <alignment horizontal="right" vertical="top" wrapText="1"/>
      <protection/>
    </xf>
    <xf numFmtId="184" fontId="9" fillId="0" borderId="6" xfId="19" applyNumberFormat="1" applyFont="1" applyFill="1" applyBorder="1" applyAlignment="1">
      <alignment horizontal="right" vertical="top" wrapText="1"/>
      <protection/>
    </xf>
    <xf numFmtId="184" fontId="16" fillId="3" borderId="6" xfId="19" applyNumberFormat="1" applyFont="1" applyFill="1" applyBorder="1" applyAlignment="1">
      <alignment horizontal="right" vertical="top" wrapText="1"/>
      <protection/>
    </xf>
    <xf numFmtId="192" fontId="9" fillId="0" borderId="6" xfId="18" applyNumberFormat="1" applyFont="1" applyBorder="1" applyAlignment="1" applyProtection="1">
      <alignment horizontal="right" vertical="top" wrapText="1"/>
      <protection/>
    </xf>
    <xf numFmtId="184" fontId="11" fillId="0" borderId="6" xfId="18" applyNumberFormat="1" applyFont="1" applyBorder="1" applyAlignment="1" applyProtection="1">
      <alignment horizontal="right" vertical="top" wrapText="1"/>
      <protection/>
    </xf>
    <xf numFmtId="184" fontId="9" fillId="0" borderId="6" xfId="18" applyNumberFormat="1" applyFont="1" applyBorder="1" applyAlignment="1" applyProtection="1">
      <alignment horizontal="right" vertical="top" wrapText="1"/>
      <protection/>
    </xf>
    <xf numFmtId="184" fontId="17" fillId="3" borderId="6" xfId="19" applyNumberFormat="1" applyFont="1" applyFill="1" applyBorder="1" applyAlignment="1">
      <alignment horizontal="right" vertical="top" wrapText="1"/>
      <protection/>
    </xf>
    <xf numFmtId="0" fontId="9" fillId="0" borderId="6" xfId="19" applyFont="1" applyBorder="1" applyAlignment="1">
      <alignment horizontal="center"/>
      <protection/>
    </xf>
    <xf numFmtId="184" fontId="9" fillId="3" borderId="6" xfId="19" applyNumberFormat="1" applyFont="1" applyFill="1" applyBorder="1" applyAlignment="1">
      <alignment horizontal="right" vertical="top" wrapText="1"/>
      <protection/>
    </xf>
    <xf numFmtId="184" fontId="8" fillId="3" borderId="6" xfId="19" applyNumberFormat="1" applyFont="1" applyFill="1" applyBorder="1" applyAlignment="1">
      <alignment horizontal="right" vertical="top" wrapText="1"/>
      <protection/>
    </xf>
    <xf numFmtId="184" fontId="18" fillId="3" borderId="6" xfId="19" applyNumberFormat="1" applyFont="1" applyFill="1" applyBorder="1" applyAlignment="1">
      <alignment horizontal="right" vertical="top" wrapText="1"/>
      <protection/>
    </xf>
    <xf numFmtId="184" fontId="8" fillId="0" borderId="6" xfId="18" applyNumberFormat="1" applyFont="1" applyBorder="1" applyAlignment="1" applyProtection="1">
      <alignment horizontal="right" vertical="top" wrapText="1"/>
      <protection/>
    </xf>
    <xf numFmtId="193" fontId="0" fillId="0" borderId="0" xfId="21" applyNumberFormat="1" applyFill="1" applyBorder="1" applyAlignment="1">
      <alignment/>
    </xf>
    <xf numFmtId="0" fontId="15" fillId="0" borderId="0" xfId="19" applyFont="1" applyBorder="1">
      <alignment/>
      <protection/>
    </xf>
    <xf numFmtId="0" fontId="19" fillId="5" borderId="6" xfId="19" applyFont="1" applyFill="1" applyBorder="1">
      <alignment/>
      <protection/>
    </xf>
    <xf numFmtId="192" fontId="9" fillId="5" borderId="6" xfId="18" applyNumberFormat="1" applyFont="1" applyFill="1" applyBorder="1" applyAlignment="1" applyProtection="1">
      <alignment horizontal="right" vertical="top" wrapText="1"/>
      <protection/>
    </xf>
    <xf numFmtId="192" fontId="9" fillId="5" borderId="6" xfId="18" applyNumberFormat="1" applyFont="1" applyFill="1" applyBorder="1" applyAlignment="1" applyProtection="1">
      <alignment horizontal="center" vertical="top" wrapText="1"/>
      <protection/>
    </xf>
    <xf numFmtId="0" fontId="9" fillId="0" borderId="5" xfId="19" applyFont="1" applyBorder="1">
      <alignment/>
      <protection/>
    </xf>
    <xf numFmtId="0" fontId="9" fillId="0" borderId="6" xfId="19" applyFont="1" applyBorder="1">
      <alignment/>
      <protection/>
    </xf>
    <xf numFmtId="0" fontId="9" fillId="0" borderId="3" xfId="19" applyFont="1" applyBorder="1">
      <alignment/>
      <protection/>
    </xf>
    <xf numFmtId="0" fontId="9" fillId="0" borderId="4" xfId="19" applyFont="1" applyBorder="1">
      <alignment/>
      <protection/>
    </xf>
    <xf numFmtId="0" fontId="8" fillId="0" borderId="14" xfId="19" applyFont="1" applyBorder="1">
      <alignment/>
      <protection/>
    </xf>
    <xf numFmtId="0" fontId="8" fillId="0" borderId="4" xfId="19" applyFont="1" applyBorder="1">
      <alignment/>
      <protection/>
    </xf>
    <xf numFmtId="2" fontId="8" fillId="0" borderId="14" xfId="19" applyNumberFormat="1" applyFont="1" applyBorder="1">
      <alignment/>
      <protection/>
    </xf>
    <xf numFmtId="44" fontId="8" fillId="0" borderId="14" xfId="18" applyFont="1" applyBorder="1" applyAlignment="1">
      <alignment/>
    </xf>
    <xf numFmtId="9" fontId="8" fillId="0" borderId="14" xfId="21" applyFont="1" applyBorder="1" applyAlignment="1">
      <alignment/>
    </xf>
    <xf numFmtId="193" fontId="8" fillId="0" borderId="14" xfId="21" applyNumberFormat="1" applyFont="1" applyBorder="1" applyAlignment="1">
      <alignment/>
    </xf>
    <xf numFmtId="0" fontId="14" fillId="0" borderId="0" xfId="19" applyFont="1" applyBorder="1">
      <alignment/>
      <protection/>
    </xf>
    <xf numFmtId="0" fontId="9" fillId="0" borderId="6" xfId="19" applyFont="1" applyBorder="1" applyAlignment="1">
      <alignment wrapText="1"/>
      <protection/>
    </xf>
    <xf numFmtId="0" fontId="9" fillId="0" borderId="6" xfId="19" applyFont="1" applyBorder="1">
      <alignment/>
      <protection/>
    </xf>
    <xf numFmtId="0" fontId="9" fillId="0" borderId="0" xfId="19" applyFont="1" applyBorder="1">
      <alignment/>
      <protection/>
    </xf>
    <xf numFmtId="0" fontId="8" fillId="0" borderId="0" xfId="19" applyFont="1" applyBorder="1">
      <alignment/>
      <protection/>
    </xf>
    <xf numFmtId="0" fontId="9" fillId="0" borderId="7" xfId="19" applyFont="1" applyBorder="1">
      <alignment/>
      <protection/>
    </xf>
    <xf numFmtId="0" fontId="9" fillId="0" borderId="8" xfId="19" applyFont="1" applyBorder="1">
      <alignment/>
      <protection/>
    </xf>
    <xf numFmtId="0" fontId="10" fillId="0" borderId="2" xfId="19" applyFont="1" applyBorder="1" applyAlignment="1">
      <alignment horizontal="center" vertical="top" wrapText="1"/>
      <protection/>
    </xf>
    <xf numFmtId="0" fontId="10" fillId="0" borderId="2" xfId="19" applyFont="1" applyBorder="1" applyAlignment="1">
      <alignment horizontal="center"/>
      <protection/>
    </xf>
    <xf numFmtId="0" fontId="19" fillId="0" borderId="7" xfId="19" applyFont="1" applyBorder="1" applyAlignment="1">
      <alignment horizontal="center"/>
      <protection/>
    </xf>
    <xf numFmtId="0" fontId="19" fillId="0" borderId="8" xfId="19" applyFont="1" applyBorder="1" applyAlignment="1">
      <alignment horizontal="center"/>
      <protection/>
    </xf>
    <xf numFmtId="0" fontId="10" fillId="0" borderId="0" xfId="19" applyFont="1" applyFill="1" applyBorder="1">
      <alignment/>
      <protection/>
    </xf>
    <xf numFmtId="0" fontId="6" fillId="0" borderId="0" xfId="19" applyFont="1">
      <alignment/>
      <protection/>
    </xf>
    <xf numFmtId="0" fontId="9" fillId="0" borderId="13" xfId="19" applyFont="1" applyBorder="1">
      <alignment/>
      <protection/>
    </xf>
    <xf numFmtId="0" fontId="9" fillId="0" borderId="15" xfId="19" applyFont="1" applyBorder="1">
      <alignment/>
      <protection/>
    </xf>
    <xf numFmtId="0" fontId="10" fillId="0" borderId="9" xfId="19" applyFont="1" applyBorder="1" applyAlignment="1">
      <alignment horizontal="center" vertical="top" wrapText="1"/>
      <protection/>
    </xf>
    <xf numFmtId="0" fontId="10" fillId="0" borderId="9" xfId="19" applyFont="1" applyBorder="1" applyAlignment="1">
      <alignment horizontal="center"/>
      <protection/>
    </xf>
    <xf numFmtId="0" fontId="19" fillId="0" borderId="13" xfId="19" applyFont="1" applyBorder="1" applyAlignment="1">
      <alignment horizontal="center"/>
      <protection/>
    </xf>
    <xf numFmtId="0" fontId="19" fillId="0" borderId="15" xfId="19" applyFont="1" applyBorder="1" applyAlignment="1">
      <alignment horizontal="center"/>
      <protection/>
    </xf>
    <xf numFmtId="0" fontId="9" fillId="0" borderId="10" xfId="19" applyFont="1" applyBorder="1">
      <alignment/>
      <protection/>
    </xf>
    <xf numFmtId="0" fontId="9" fillId="0" borderId="11" xfId="19" applyFont="1" applyBorder="1">
      <alignment/>
      <protection/>
    </xf>
    <xf numFmtId="0" fontId="10" fillId="0" borderId="12" xfId="19" applyFont="1" applyBorder="1" applyAlignment="1">
      <alignment horizontal="center" vertical="top" wrapText="1"/>
      <protection/>
    </xf>
    <xf numFmtId="0" fontId="10" fillId="0" borderId="10" xfId="19" applyFont="1" applyBorder="1" applyAlignment="1">
      <alignment horizontal="center" vertical="top"/>
      <protection/>
    </xf>
    <xf numFmtId="0" fontId="19" fillId="0" borderId="10" xfId="19" applyFont="1" applyBorder="1" applyAlignment="1">
      <alignment horizontal="center" wrapText="1"/>
      <protection/>
    </xf>
    <xf numFmtId="0" fontId="19" fillId="0" borderId="11" xfId="19" applyFont="1" applyBorder="1" applyAlignment="1">
      <alignment horizontal="center" wrapText="1"/>
      <protection/>
    </xf>
    <xf numFmtId="0" fontId="21" fillId="0" borderId="0" xfId="19" applyFont="1" applyFill="1" applyBorder="1">
      <alignment/>
      <protection/>
    </xf>
    <xf numFmtId="1" fontId="9" fillId="0" borderId="6" xfId="19" applyNumberFormat="1" applyFont="1" applyBorder="1">
      <alignment/>
      <protection/>
    </xf>
    <xf numFmtId="1" fontId="9" fillId="0" borderId="0" xfId="19" applyNumberFormat="1" applyFont="1" applyFill="1" applyBorder="1">
      <alignment/>
      <protection/>
    </xf>
    <xf numFmtId="0" fontId="9" fillId="0" borderId="3" xfId="19" applyFont="1" applyBorder="1">
      <alignment/>
      <protection/>
    </xf>
    <xf numFmtId="0" fontId="9" fillId="0" borderId="5" xfId="19" applyFont="1" applyBorder="1">
      <alignment/>
      <protection/>
    </xf>
    <xf numFmtId="192" fontId="10" fillId="0" borderId="3" xfId="19" applyNumberFormat="1" applyFont="1" applyBorder="1" applyAlignment="1">
      <alignment horizontal="right" vertical="top" wrapText="1"/>
      <protection/>
    </xf>
    <xf numFmtId="184" fontId="10" fillId="0" borderId="3" xfId="19" applyNumberFormat="1" applyFont="1" applyBorder="1" applyAlignment="1">
      <alignment horizontal="right" vertical="top" wrapText="1"/>
      <protection/>
    </xf>
    <xf numFmtId="184" fontId="11" fillId="0" borderId="6" xfId="19" applyNumberFormat="1" applyFont="1" applyBorder="1" applyAlignment="1">
      <alignment horizontal="right" vertical="top" wrapText="1"/>
      <protection/>
    </xf>
    <xf numFmtId="184" fontId="9" fillId="0" borderId="6" xfId="19" applyNumberFormat="1" applyFont="1" applyBorder="1" applyAlignment="1">
      <alignment horizontal="right" vertical="top" wrapText="1"/>
      <protection/>
    </xf>
    <xf numFmtId="184" fontId="21" fillId="0" borderId="0" xfId="19" applyNumberFormat="1" applyFont="1" applyFill="1" applyBorder="1">
      <alignment/>
      <protection/>
    </xf>
    <xf numFmtId="194" fontId="11" fillId="0" borderId="0" xfId="19" applyNumberFormat="1" applyFont="1" applyBorder="1">
      <alignment/>
      <protection/>
    </xf>
    <xf numFmtId="0" fontId="9" fillId="0" borderId="0" xfId="19" applyFont="1" applyFill="1" applyBorder="1">
      <alignment/>
      <protection/>
    </xf>
    <xf numFmtId="192" fontId="11" fillId="0" borderId="5" xfId="19" applyNumberFormat="1" applyFont="1" applyBorder="1" applyAlignment="1">
      <alignment horizontal="right" vertical="top" wrapText="1"/>
      <protection/>
    </xf>
    <xf numFmtId="184" fontId="11" fillId="0" borderId="13" xfId="19" applyNumberFormat="1" applyFont="1" applyBorder="1" applyAlignment="1">
      <alignment horizontal="right" vertical="top" wrapText="1"/>
      <protection/>
    </xf>
    <xf numFmtId="184" fontId="11" fillId="0" borderId="3" xfId="19" applyNumberFormat="1" applyFont="1" applyBorder="1" applyAlignment="1">
      <alignment horizontal="right" vertical="top" wrapText="1"/>
      <protection/>
    </xf>
    <xf numFmtId="0" fontId="9" fillId="3" borderId="6" xfId="19" applyFont="1" applyFill="1" applyBorder="1">
      <alignment/>
      <protection/>
    </xf>
    <xf numFmtId="0" fontId="9" fillId="0" borderId="4" xfId="19" applyFont="1" applyBorder="1">
      <alignment/>
      <protection/>
    </xf>
    <xf numFmtId="0" fontId="11" fillId="0" borderId="0" xfId="19" applyFont="1" applyBorder="1">
      <alignment/>
      <protection/>
    </xf>
    <xf numFmtId="0" fontId="0" fillId="0" borderId="0" xfId="19" applyFill="1" applyBorder="1">
      <alignment/>
      <protection/>
    </xf>
    <xf numFmtId="0" fontId="8" fillId="0" borderId="0" xfId="19" applyFont="1" applyFill="1" applyBorder="1">
      <alignment/>
      <protection/>
    </xf>
    <xf numFmtId="0" fontId="9" fillId="0" borderId="3" xfId="19" applyFont="1" applyBorder="1">
      <alignment/>
      <protection/>
    </xf>
    <xf numFmtId="0" fontId="8" fillId="0" borderId="5" xfId="19" applyFont="1" applyBorder="1">
      <alignment/>
      <protection/>
    </xf>
    <xf numFmtId="0" fontId="6" fillId="0" borderId="0" xfId="19" applyFont="1" applyBorder="1">
      <alignment/>
      <protection/>
    </xf>
    <xf numFmtId="0" fontId="9" fillId="0" borderId="1" xfId="19" applyFont="1" applyBorder="1">
      <alignment/>
      <protection/>
    </xf>
    <xf numFmtId="0" fontId="8" fillId="0" borderId="1" xfId="19" applyFont="1" applyBorder="1">
      <alignment/>
      <protection/>
    </xf>
    <xf numFmtId="0" fontId="22" fillId="0" borderId="1" xfId="19" applyFont="1" applyBorder="1">
      <alignment/>
      <protection/>
    </xf>
    <xf numFmtId="0" fontId="0" fillId="0" borderId="1" xfId="19" applyBorder="1">
      <alignment/>
      <protection/>
    </xf>
    <xf numFmtId="184" fontId="11" fillId="0" borderId="0" xfId="19" applyNumberFormat="1" applyFont="1" applyBorder="1" applyAlignment="1">
      <alignment horizontal="right" vertical="top" wrapText="1"/>
      <protection/>
    </xf>
    <xf numFmtId="192" fontId="9" fillId="0" borderId="0" xfId="19" applyNumberFormat="1" applyFont="1" applyBorder="1" applyAlignment="1">
      <alignment horizontal="right" vertical="top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8" xfId="19" applyFont="1" applyBorder="1" applyAlignment="1">
      <alignment horizontal="center" wrapText="1"/>
      <protection/>
    </xf>
    <xf numFmtId="0" fontId="8" fillId="0" borderId="3" xfId="19" applyFont="1" applyFill="1" applyBorder="1" applyAlignment="1">
      <alignment horizontal="center" wrapText="1"/>
      <protection/>
    </xf>
    <xf numFmtId="0" fontId="8" fillId="0" borderId="5" xfId="19" applyFont="1" applyFill="1" applyBorder="1" applyAlignment="1">
      <alignment horizontal="center" wrapText="1"/>
      <protection/>
    </xf>
    <xf numFmtId="0" fontId="8" fillId="0" borderId="7" xfId="19" applyFont="1" applyBorder="1" applyAlignment="1">
      <alignment horizontal="center" wrapText="1"/>
      <protection/>
    </xf>
    <xf numFmtId="0" fontId="8" fillId="0" borderId="14" xfId="19" applyFont="1" applyBorder="1" applyAlignment="1">
      <alignment horizontal="center" wrapText="1"/>
      <protection/>
    </xf>
    <xf numFmtId="0" fontId="8" fillId="0" borderId="8" xfId="19" applyFont="1" applyBorder="1" applyAlignment="1">
      <alignment horizontal="center" wrapText="1"/>
      <protection/>
    </xf>
    <xf numFmtId="0" fontId="8" fillId="0" borderId="0" xfId="19" applyFont="1" applyBorder="1" applyAlignment="1">
      <alignment horizontal="center"/>
      <protection/>
    </xf>
    <xf numFmtId="0" fontId="0" fillId="0" borderId="2" xfId="19" applyBorder="1" applyAlignment="1">
      <alignment horizontal="center"/>
      <protection/>
    </xf>
    <xf numFmtId="0" fontId="0" fillId="0" borderId="8" xfId="19" applyBorder="1" applyAlignment="1">
      <alignment horizontal="center"/>
      <protection/>
    </xf>
    <xf numFmtId="0" fontId="0" fillId="0" borderId="3" xfId="19" applyFill="1" applyBorder="1" applyAlignment="1">
      <alignment horizontal="center"/>
      <protection/>
    </xf>
    <xf numFmtId="0" fontId="0" fillId="0" borderId="5" xfId="19" applyFill="1" applyBorder="1" applyAlignment="1">
      <alignment horizontal="center"/>
      <protection/>
    </xf>
    <xf numFmtId="0" fontId="0" fillId="0" borderId="7" xfId="19" applyBorder="1" applyAlignment="1">
      <alignment horizontal="center"/>
      <protection/>
    </xf>
    <xf numFmtId="0" fontId="0" fillId="0" borderId="14" xfId="19" applyBorder="1" applyAlignment="1">
      <alignment horizontal="center"/>
      <protection/>
    </xf>
    <xf numFmtId="0" fontId="0" fillId="0" borderId="8" xfId="19" applyBorder="1" applyAlignment="1">
      <alignment horizontal="center"/>
      <protection/>
    </xf>
    <xf numFmtId="184" fontId="18" fillId="0" borderId="0" xfId="19" applyNumberFormat="1" applyFont="1" applyBorder="1" applyAlignment="1">
      <alignment horizontal="right" vertical="top" wrapText="1"/>
      <protection/>
    </xf>
    <xf numFmtId="0" fontId="8" fillId="0" borderId="9" xfId="19" applyFont="1" applyBorder="1" applyAlignment="1">
      <alignment horizontal="center" wrapText="1"/>
      <protection/>
    </xf>
    <xf numFmtId="0" fontId="8" fillId="0" borderId="15" xfId="19" applyFont="1" applyBorder="1" applyAlignment="1">
      <alignment horizontal="center" wrapText="1"/>
      <protection/>
    </xf>
    <xf numFmtId="0" fontId="8" fillId="0" borderId="2" xfId="19" applyFont="1" applyFill="1" applyBorder="1" applyAlignment="1">
      <alignment horizontal="center" wrapText="1"/>
      <protection/>
    </xf>
    <xf numFmtId="0" fontId="8" fillId="0" borderId="10" xfId="19" applyFont="1" applyBorder="1" applyAlignment="1">
      <alignment horizontal="center" wrapText="1"/>
      <protection/>
    </xf>
    <xf numFmtId="0" fontId="8" fillId="0" borderId="1" xfId="19" applyFont="1" applyBorder="1" applyAlignment="1">
      <alignment horizontal="center" wrapText="1"/>
      <protection/>
    </xf>
    <xf numFmtId="0" fontId="8" fillId="0" borderId="11" xfId="19" applyFont="1" applyBorder="1" applyAlignment="1">
      <alignment horizontal="center" wrapText="1"/>
      <protection/>
    </xf>
    <xf numFmtId="0" fontId="0" fillId="0" borderId="9" xfId="19" applyBorder="1" applyAlignment="1">
      <alignment horizontal="center"/>
      <protection/>
    </xf>
    <xf numFmtId="0" fontId="0" fillId="0" borderId="15" xfId="19" applyBorder="1" applyAlignment="1">
      <alignment horizontal="center"/>
      <protection/>
    </xf>
    <xf numFmtId="0" fontId="0" fillId="0" borderId="2" xfId="19" applyFill="1" applyBorder="1" applyAlignment="1">
      <alignment horizontal="center" wrapText="1"/>
      <protection/>
    </xf>
    <xf numFmtId="0" fontId="0" fillId="0" borderId="10" xfId="19" applyBorder="1" applyAlignment="1">
      <alignment horizontal="center"/>
      <protection/>
    </xf>
    <xf numFmtId="0" fontId="0" fillId="0" borderId="1" xfId="19" applyBorder="1" applyAlignment="1">
      <alignment horizontal="center"/>
      <protection/>
    </xf>
    <xf numFmtId="0" fontId="0" fillId="0" borderId="11" xfId="19" applyBorder="1" applyAlignment="1">
      <alignment horizontal="center"/>
      <protection/>
    </xf>
    <xf numFmtId="0" fontId="8" fillId="0" borderId="9" xfId="19" applyFont="1" applyFill="1" applyBorder="1" applyAlignment="1">
      <alignment horizontal="center" wrapText="1"/>
      <protection/>
    </xf>
    <xf numFmtId="0" fontId="8" fillId="0" borderId="15" xfId="19" applyFont="1" applyFill="1" applyBorder="1" applyAlignment="1">
      <alignment horizontal="center" wrapText="1"/>
      <protection/>
    </xf>
    <xf numFmtId="0" fontId="8" fillId="0" borderId="0" xfId="19" applyFont="1" applyFill="1" applyBorder="1" applyAlignment="1">
      <alignment horizontal="center"/>
      <protection/>
    </xf>
    <xf numFmtId="0" fontId="0" fillId="0" borderId="9" xfId="19" applyFill="1" applyBorder="1" applyAlignment="1">
      <alignment horizontal="center" wrapText="1"/>
      <protection/>
    </xf>
    <xf numFmtId="0" fontId="0" fillId="0" borderId="15" xfId="19" applyFill="1" applyBorder="1" applyAlignment="1">
      <alignment horizontal="center"/>
      <protection/>
    </xf>
    <xf numFmtId="0" fontId="8" fillId="0" borderId="12" xfId="19" applyFont="1" applyBorder="1" applyAlignment="1">
      <alignment horizontal="center" wrapText="1"/>
      <protection/>
    </xf>
    <xf numFmtId="0" fontId="8" fillId="0" borderId="11" xfId="19" applyFont="1" applyBorder="1" applyAlignment="1">
      <alignment horizontal="center" wrapText="1"/>
      <protection/>
    </xf>
    <xf numFmtId="0" fontId="8" fillId="0" borderId="12" xfId="19" applyFont="1" applyBorder="1" applyAlignment="1">
      <alignment horizontal="center" wrapText="1"/>
      <protection/>
    </xf>
    <xf numFmtId="0" fontId="0" fillId="0" borderId="12" xfId="19" applyBorder="1" applyAlignment="1">
      <alignment horizontal="center"/>
      <protection/>
    </xf>
    <xf numFmtId="0" fontId="0" fillId="0" borderId="11" xfId="19" applyBorder="1" applyAlignment="1">
      <alignment horizontal="center"/>
      <protection/>
    </xf>
    <xf numFmtId="0" fontId="0" fillId="0" borderId="12" xfId="19" applyBorder="1" applyAlignment="1">
      <alignment horizontal="center" wrapText="1"/>
      <protection/>
    </xf>
    <xf numFmtId="184" fontId="11" fillId="3" borderId="6" xfId="19" applyNumberFormat="1" applyFont="1" applyFill="1" applyBorder="1" applyAlignment="1">
      <alignment horizontal="right" wrapText="1"/>
      <protection/>
    </xf>
    <xf numFmtId="2" fontId="8" fillId="0" borderId="6" xfId="19" applyNumberFormat="1" applyFont="1" applyBorder="1" applyAlignment="1">
      <alignment horizontal="center"/>
      <protection/>
    </xf>
    <xf numFmtId="2" fontId="8" fillId="0" borderId="0" xfId="19" applyNumberFormat="1" applyFont="1" applyBorder="1" applyAlignment="1">
      <alignment horizontal="center"/>
      <protection/>
    </xf>
    <xf numFmtId="184" fontId="15" fillId="3" borderId="6" xfId="19" applyNumberFormat="1" applyFont="1" applyFill="1" applyBorder="1" applyAlignment="1">
      <alignment horizontal="right" wrapText="1"/>
      <protection/>
    </xf>
    <xf numFmtId="2" fontId="0" fillId="0" borderId="6" xfId="19" applyNumberFormat="1" applyBorder="1" applyAlignment="1">
      <alignment horizontal="center"/>
      <protection/>
    </xf>
    <xf numFmtId="0" fontId="23" fillId="0" borderId="0" xfId="19" applyFont="1">
      <alignment/>
      <protection/>
    </xf>
    <xf numFmtId="0" fontId="24" fillId="0" borderId="0" xfId="19" applyFont="1">
      <alignment/>
      <protection/>
    </xf>
    <xf numFmtId="0" fontId="24" fillId="0" borderId="0" xfId="19" applyFont="1" applyFill="1">
      <alignment/>
      <protection/>
    </xf>
    <xf numFmtId="0" fontId="20" fillId="3" borderId="0" xfId="19" applyFont="1" applyFill="1" applyBorder="1">
      <alignment/>
      <protection/>
    </xf>
    <xf numFmtId="0" fontId="10" fillId="3" borderId="0" xfId="19" applyFont="1" applyFill="1">
      <alignment/>
      <protection/>
    </xf>
  </cellXfs>
  <cellStyles count="10">
    <cellStyle name="Normal" xfId="0"/>
    <cellStyle name="Hyperlink" xfId="15"/>
    <cellStyle name="Currency" xfId="16"/>
    <cellStyle name="Currency [0]" xfId="17"/>
    <cellStyle name="Денежный_бланк аналіз квартальний звіт (1)" xfId="18"/>
    <cellStyle name="Обычный_бланк аналіз квартальний звіт (1)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tabSelected="1" workbookViewId="0" topLeftCell="D1">
      <selection activeCell="I12" sqref="I12:I16"/>
    </sheetView>
  </sheetViews>
  <sheetFormatPr defaultColWidth="9.140625" defaultRowHeight="12.75"/>
  <cols>
    <col min="1" max="1" width="8.28125" style="5" customWidth="1"/>
    <col min="2" max="2" width="11.57421875" style="5" customWidth="1"/>
    <col min="3" max="3" width="11.28125" style="5" customWidth="1"/>
    <col min="4" max="4" width="11.421875" style="5" customWidth="1"/>
    <col min="5" max="5" width="11.28125" style="5" customWidth="1"/>
    <col min="6" max="6" width="6.57421875" style="5" customWidth="1"/>
    <col min="7" max="7" width="6.8515625" style="5" customWidth="1"/>
    <col min="8" max="8" width="11.00390625" style="5" customWidth="1"/>
    <col min="9" max="9" width="11.140625" style="5" customWidth="1"/>
    <col min="10" max="10" width="5.140625" style="5" customWidth="1"/>
    <col min="11" max="11" width="8.57421875" style="5" customWidth="1"/>
    <col min="12" max="13" width="12.28125" style="5" customWidth="1"/>
    <col min="14" max="14" width="9.7109375" style="5" customWidth="1"/>
    <col min="15" max="15" width="11.28125" style="5" customWidth="1"/>
    <col min="16" max="16" width="8.00390625" style="5" customWidth="1"/>
    <col min="17" max="17" width="8.421875" style="5" customWidth="1"/>
    <col min="18" max="18" width="9.8515625" style="5" customWidth="1"/>
    <col min="19" max="19" width="7.421875" style="5" hidden="1" customWidth="1"/>
    <col min="20" max="20" width="9.7109375" style="5" bestFit="1" customWidth="1"/>
    <col min="21" max="21" width="8.28125" style="5" customWidth="1"/>
    <col min="22" max="22" width="9.140625" style="5" customWidth="1"/>
    <col min="23" max="23" width="6.8515625" style="5" hidden="1" customWidth="1"/>
    <col min="24" max="24" width="9.00390625" style="5" customWidth="1"/>
    <col min="25" max="25" width="9.57421875" style="5" customWidth="1"/>
    <col min="26" max="26" width="7.8515625" style="165" customWidth="1"/>
    <col min="27" max="28" width="9.140625" style="134" customWidth="1"/>
    <col min="29" max="29" width="10.7109375" style="5" customWidth="1"/>
    <col min="30" max="31" width="0" style="5" hidden="1" customWidth="1"/>
    <col min="32" max="16384" width="9.140625" style="5" customWidth="1"/>
  </cols>
  <sheetData>
    <row r="1" spans="1:29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3"/>
      <c r="AB1" s="3"/>
      <c r="AC1" s="4"/>
    </row>
    <row r="2" spans="1:29" ht="15" customHeight="1">
      <c r="A2" s="6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3"/>
      <c r="AB2" s="3"/>
      <c r="AC2" s="4"/>
    </row>
    <row r="3" spans="1:29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2"/>
      <c r="AA3" s="3"/>
      <c r="AB3" s="3"/>
      <c r="AC3" s="4"/>
    </row>
    <row r="4" spans="1:29" ht="15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3"/>
      <c r="AB4" s="3"/>
      <c r="AC4" s="4"/>
    </row>
    <row r="5" spans="1:31" ht="27" customHeight="1">
      <c r="A5" s="8" t="s">
        <v>4</v>
      </c>
      <c r="B5" s="9" t="s">
        <v>5</v>
      </c>
      <c r="C5" s="9" t="s">
        <v>6</v>
      </c>
      <c r="D5" s="9" t="s">
        <v>7</v>
      </c>
      <c r="E5" s="10" t="s">
        <v>8</v>
      </c>
      <c r="F5" s="11"/>
      <c r="G5" s="12"/>
      <c r="H5" s="13" t="s">
        <v>9</v>
      </c>
      <c r="I5" s="14" t="s">
        <v>8</v>
      </c>
      <c r="J5" s="14"/>
      <c r="K5" s="14"/>
      <c r="L5" s="9" t="s">
        <v>10</v>
      </c>
      <c r="M5" s="10" t="s">
        <v>8</v>
      </c>
      <c r="N5" s="11"/>
      <c r="O5" s="12"/>
      <c r="P5" s="15" t="s">
        <v>11</v>
      </c>
      <c r="Q5" s="16"/>
      <c r="R5" s="17" t="s">
        <v>12</v>
      </c>
      <c r="S5" s="18"/>
      <c r="T5" s="17" t="s">
        <v>13</v>
      </c>
      <c r="U5" s="18"/>
      <c r="V5" s="17" t="s">
        <v>14</v>
      </c>
      <c r="W5" s="18"/>
      <c r="X5" s="19" t="s">
        <v>15</v>
      </c>
      <c r="Y5" s="20"/>
      <c r="Z5" s="21"/>
      <c r="AA5" s="22" t="s">
        <v>16</v>
      </c>
      <c r="AB5" s="22" t="s">
        <v>16</v>
      </c>
      <c r="AC5" s="4"/>
      <c r="AD5" s="22" t="s">
        <v>16</v>
      </c>
      <c r="AE5" s="22" t="s">
        <v>16</v>
      </c>
    </row>
    <row r="6" spans="1:31" ht="15" customHeight="1">
      <c r="A6" s="23"/>
      <c r="B6" s="24" t="s">
        <v>17</v>
      </c>
      <c r="C6" s="24" t="s">
        <v>18</v>
      </c>
      <c r="D6" s="24" t="s">
        <v>19</v>
      </c>
      <c r="E6" s="25" t="s">
        <v>20</v>
      </c>
      <c r="F6" s="26" t="s">
        <v>21</v>
      </c>
      <c r="G6" s="25" t="s">
        <v>22</v>
      </c>
      <c r="H6" s="27" t="s">
        <v>23</v>
      </c>
      <c r="I6" s="25" t="s">
        <v>20</v>
      </c>
      <c r="J6" s="28" t="s">
        <v>21</v>
      </c>
      <c r="K6" s="25" t="s">
        <v>22</v>
      </c>
      <c r="L6" s="24" t="s">
        <v>24</v>
      </c>
      <c r="M6" s="25" t="s">
        <v>20</v>
      </c>
      <c r="N6" s="28" t="s">
        <v>21</v>
      </c>
      <c r="O6" s="25" t="s">
        <v>22</v>
      </c>
      <c r="P6" s="29" t="s">
        <v>25</v>
      </c>
      <c r="Q6" s="30"/>
      <c r="R6" s="31"/>
      <c r="S6" s="32"/>
      <c r="T6" s="31"/>
      <c r="U6" s="32"/>
      <c r="V6" s="31"/>
      <c r="W6" s="32"/>
      <c r="X6" s="33"/>
      <c r="Y6" s="34"/>
      <c r="Z6" s="21"/>
      <c r="AA6" s="35" t="s">
        <v>26</v>
      </c>
      <c r="AB6" s="35" t="s">
        <v>27</v>
      </c>
      <c r="AD6" s="35" t="s">
        <v>26</v>
      </c>
      <c r="AE6" s="35" t="s">
        <v>27</v>
      </c>
    </row>
    <row r="7" spans="1:31" ht="18.75" customHeight="1">
      <c r="A7" s="23"/>
      <c r="B7" s="24" t="s">
        <v>28</v>
      </c>
      <c r="C7" s="24" t="s">
        <v>29</v>
      </c>
      <c r="D7" s="24" t="s">
        <v>18</v>
      </c>
      <c r="E7" s="36"/>
      <c r="F7" s="37"/>
      <c r="G7" s="38" t="s">
        <v>30</v>
      </c>
      <c r="H7" s="27" t="s">
        <v>18</v>
      </c>
      <c r="I7" s="36"/>
      <c r="J7" s="39"/>
      <c r="K7" s="38" t="s">
        <v>30</v>
      </c>
      <c r="L7" s="24" t="s">
        <v>18</v>
      </c>
      <c r="M7" s="36"/>
      <c r="N7" s="39"/>
      <c r="O7" s="38" t="s">
        <v>30</v>
      </c>
      <c r="P7" s="28" t="s">
        <v>31</v>
      </c>
      <c r="Q7" s="28" t="s">
        <v>32</v>
      </c>
      <c r="R7" s="40" t="s">
        <v>33</v>
      </c>
      <c r="S7" s="40" t="s">
        <v>34</v>
      </c>
      <c r="T7" s="40" t="s">
        <v>33</v>
      </c>
      <c r="U7" s="40" t="s">
        <v>34</v>
      </c>
      <c r="V7" s="40" t="s">
        <v>33</v>
      </c>
      <c r="W7" s="40" t="s">
        <v>34</v>
      </c>
      <c r="X7" s="24" t="s">
        <v>35</v>
      </c>
      <c r="Y7" s="24" t="s">
        <v>36</v>
      </c>
      <c r="Z7" s="21"/>
      <c r="AA7" s="35" t="s">
        <v>37</v>
      </c>
      <c r="AB7" s="35" t="s">
        <v>38</v>
      </c>
      <c r="AD7" s="35" t="s">
        <v>37</v>
      </c>
      <c r="AE7" s="35" t="s">
        <v>38</v>
      </c>
    </row>
    <row r="8" spans="1:31" ht="16.5" customHeight="1">
      <c r="A8" s="41"/>
      <c r="B8" s="42" t="s">
        <v>39</v>
      </c>
      <c r="C8" s="42"/>
      <c r="D8" s="42" t="s">
        <v>29</v>
      </c>
      <c r="E8" s="43"/>
      <c r="F8" s="43"/>
      <c r="G8" s="44"/>
      <c r="H8" s="45" t="s">
        <v>29</v>
      </c>
      <c r="I8" s="43"/>
      <c r="J8" s="46"/>
      <c r="K8" s="44"/>
      <c r="L8" s="42" t="s">
        <v>29</v>
      </c>
      <c r="M8" s="43"/>
      <c r="N8" s="46"/>
      <c r="O8" s="38"/>
      <c r="P8" s="39"/>
      <c r="Q8" s="39"/>
      <c r="R8" s="47" t="s">
        <v>20</v>
      </c>
      <c r="S8" s="47" t="s">
        <v>40</v>
      </c>
      <c r="T8" s="47" t="s">
        <v>20</v>
      </c>
      <c r="U8" s="48" t="s">
        <v>40</v>
      </c>
      <c r="V8" s="47" t="s">
        <v>20</v>
      </c>
      <c r="W8" s="48" t="s">
        <v>40</v>
      </c>
      <c r="X8" s="49" t="s">
        <v>41</v>
      </c>
      <c r="Y8" s="49" t="s">
        <v>42</v>
      </c>
      <c r="Z8" s="50"/>
      <c r="AA8" s="51"/>
      <c r="AB8" s="51"/>
      <c r="AD8" s="51"/>
      <c r="AE8" s="51"/>
    </row>
    <row r="9" spans="1:31" s="64" customFormat="1" ht="15">
      <c r="A9" s="52">
        <v>2110</v>
      </c>
      <c r="B9" s="53">
        <v>5371200</v>
      </c>
      <c r="C9" s="53">
        <v>3404330</v>
      </c>
      <c r="D9" s="53">
        <f aca="true" t="shared" si="0" ref="D9:D36">SUM(E9:G9)</f>
        <v>3404328.42</v>
      </c>
      <c r="E9" s="54">
        <v>3404328.42</v>
      </c>
      <c r="F9" s="55"/>
      <c r="G9" s="55"/>
      <c r="H9" s="56">
        <f aca="true" t="shared" si="1" ref="H9:H16">SUM(I9:K9)</f>
        <v>3404204.62</v>
      </c>
      <c r="I9" s="54">
        <v>3404204.62</v>
      </c>
      <c r="J9" s="55"/>
      <c r="K9" s="55"/>
      <c r="L9" s="53">
        <f>SUM(M9:O9)</f>
        <v>3404328.42</v>
      </c>
      <c r="M9" s="54">
        <v>3404328.42</v>
      </c>
      <c r="N9" s="55"/>
      <c r="O9" s="53"/>
      <c r="P9" s="57"/>
      <c r="Q9" s="57"/>
      <c r="R9" s="58">
        <f>E9/AA9</f>
        <v>231.7603934917285</v>
      </c>
      <c r="S9" s="59">
        <f>F9/AB9</f>
        <v>0</v>
      </c>
      <c r="T9" s="58">
        <f>I9/AA9</f>
        <v>231.7519654162979</v>
      </c>
      <c r="U9" s="59">
        <f>J9/AB9</f>
        <v>0</v>
      </c>
      <c r="V9" s="58">
        <f>M9/AA9</f>
        <v>231.7603934917285</v>
      </c>
      <c r="W9" s="59">
        <f>N9/AB9</f>
        <v>0</v>
      </c>
      <c r="X9" s="60">
        <f aca="true" t="shared" si="2" ref="X9:X25">SUM(D9/B9)</f>
        <v>0.6338115169794459</v>
      </c>
      <c r="Y9" s="60">
        <f aca="true" t="shared" si="3" ref="Y9:Y25">SUM(D9/C9)</f>
        <v>0.9999995358851815</v>
      </c>
      <c r="Z9" s="61"/>
      <c r="AA9" s="62">
        <f>E39</f>
        <v>14689</v>
      </c>
      <c r="AB9" s="62">
        <f>E38</f>
        <v>676</v>
      </c>
      <c r="AC9" s="63"/>
      <c r="AD9" s="62">
        <f>E39</f>
        <v>14689</v>
      </c>
      <c r="AE9" s="62">
        <f>E38</f>
        <v>676</v>
      </c>
    </row>
    <row r="10" spans="1:31" s="64" customFormat="1" ht="15">
      <c r="A10" s="52">
        <v>2120</v>
      </c>
      <c r="B10" s="53">
        <v>1175600</v>
      </c>
      <c r="C10" s="53">
        <v>729300</v>
      </c>
      <c r="D10" s="53">
        <f t="shared" si="0"/>
        <v>729289.13</v>
      </c>
      <c r="E10" s="54">
        <v>729289.13</v>
      </c>
      <c r="F10" s="55"/>
      <c r="G10" s="55"/>
      <c r="H10" s="56">
        <f t="shared" si="1"/>
        <v>729261.93</v>
      </c>
      <c r="I10" s="54">
        <v>729261.93</v>
      </c>
      <c r="J10" s="55"/>
      <c r="K10" s="55"/>
      <c r="L10" s="53">
        <f>SUM(M10:O10)</f>
        <v>729289.13</v>
      </c>
      <c r="M10" s="54">
        <v>729289.13</v>
      </c>
      <c r="N10" s="55"/>
      <c r="O10" s="55"/>
      <c r="P10" s="57"/>
      <c r="Q10" s="57"/>
      <c r="R10" s="58">
        <f>E10/AA10</f>
        <v>49.64865749880863</v>
      </c>
      <c r="S10" s="59">
        <f>F10/AB10</f>
        <v>0</v>
      </c>
      <c r="T10" s="58">
        <f>I10/AA10</f>
        <v>49.64680577302744</v>
      </c>
      <c r="U10" s="59">
        <f>J10/AB10</f>
        <v>0</v>
      </c>
      <c r="V10" s="58">
        <f>M10/AA10</f>
        <v>49.64865749880863</v>
      </c>
      <c r="W10" s="59">
        <f>N10/AB10</f>
        <v>0</v>
      </c>
      <c r="X10" s="60">
        <f t="shared" si="2"/>
        <v>0.6203548230690711</v>
      </c>
      <c r="Y10" s="60">
        <f t="shared" si="3"/>
        <v>0.99998509529686</v>
      </c>
      <c r="Z10" s="61"/>
      <c r="AA10" s="62">
        <f>E39</f>
        <v>14689</v>
      </c>
      <c r="AB10" s="62">
        <f>E38</f>
        <v>676</v>
      </c>
      <c r="AC10" s="63"/>
      <c r="AD10" s="62">
        <f>E39</f>
        <v>14689</v>
      </c>
      <c r="AE10" s="62">
        <f>E38</f>
        <v>676</v>
      </c>
    </row>
    <row r="11" spans="1:31" s="64" customFormat="1" ht="15">
      <c r="A11" s="65">
        <v>2200</v>
      </c>
      <c r="B11" s="66">
        <f>SUM(B12:B16)+B18+B24</f>
        <v>2394400</v>
      </c>
      <c r="C11" s="66">
        <f>SUM(C12:C16)+C18+C24</f>
        <v>1226190</v>
      </c>
      <c r="D11" s="66">
        <f t="shared" si="0"/>
        <v>1184920.75</v>
      </c>
      <c r="E11" s="66">
        <f>SUM(E12:E16)+E18+E24</f>
        <v>1184920.75</v>
      </c>
      <c r="F11" s="66">
        <f>SUM(F12:F16)+F18+F24</f>
        <v>0</v>
      </c>
      <c r="G11" s="66">
        <f>SUM(G12:G16)+G18+G24</f>
        <v>0</v>
      </c>
      <c r="H11" s="67">
        <f t="shared" si="1"/>
        <v>1184920.75</v>
      </c>
      <c r="I11" s="66">
        <f aca="true" t="shared" si="4" ref="I11:W11">SUM(I12:I16)+I18+I24</f>
        <v>1184920.75</v>
      </c>
      <c r="J11" s="66">
        <f t="shared" si="4"/>
        <v>0</v>
      </c>
      <c r="K11" s="66">
        <f t="shared" si="4"/>
        <v>0</v>
      </c>
      <c r="L11" s="66">
        <f t="shared" si="4"/>
        <v>1198867.42</v>
      </c>
      <c r="M11" s="66">
        <f t="shared" si="4"/>
        <v>1198867.42</v>
      </c>
      <c r="N11" s="66">
        <f t="shared" si="4"/>
        <v>0</v>
      </c>
      <c r="O11" s="66">
        <f t="shared" si="4"/>
        <v>0</v>
      </c>
      <c r="P11" s="66">
        <f t="shared" si="4"/>
        <v>0</v>
      </c>
      <c r="Q11" s="66">
        <f t="shared" si="4"/>
        <v>0</v>
      </c>
      <c r="R11" s="68">
        <f t="shared" si="4"/>
        <v>80.66721696507591</v>
      </c>
      <c r="S11" s="69">
        <f t="shared" si="4"/>
        <v>0</v>
      </c>
      <c r="T11" s="68">
        <f t="shared" si="4"/>
        <v>80.66721696507591</v>
      </c>
      <c r="U11" s="69">
        <f t="shared" si="4"/>
        <v>0</v>
      </c>
      <c r="V11" s="68">
        <f t="shared" si="4"/>
        <v>81.61668050922458</v>
      </c>
      <c r="W11" s="69">
        <f t="shared" si="4"/>
        <v>0</v>
      </c>
      <c r="X11" s="70">
        <f t="shared" si="2"/>
        <v>0.4948716797527564</v>
      </c>
      <c r="Y11" s="70">
        <f t="shared" si="3"/>
        <v>0.9663435112013635</v>
      </c>
      <c r="Z11" s="61"/>
      <c r="AA11" s="62">
        <f>E39</f>
        <v>14689</v>
      </c>
      <c r="AB11" s="62">
        <f>E38</f>
        <v>676</v>
      </c>
      <c r="AC11" s="63"/>
      <c r="AD11" s="62">
        <f>E39</f>
        <v>14689</v>
      </c>
      <c r="AE11" s="62">
        <f>E38</f>
        <v>676</v>
      </c>
    </row>
    <row r="12" spans="1:31" s="78" customFormat="1" ht="15">
      <c r="A12" s="71">
        <v>2210</v>
      </c>
      <c r="B12" s="72">
        <v>74300</v>
      </c>
      <c r="C12" s="72">
        <v>37200</v>
      </c>
      <c r="D12" s="53">
        <f t="shared" si="0"/>
        <v>37138.96</v>
      </c>
      <c r="E12" s="54">
        <v>37138.96</v>
      </c>
      <c r="F12" s="54"/>
      <c r="G12" s="54"/>
      <c r="H12" s="56">
        <f t="shared" si="1"/>
        <v>37138.96</v>
      </c>
      <c r="I12" s="54">
        <v>37138.96</v>
      </c>
      <c r="J12" s="54"/>
      <c r="K12" s="54"/>
      <c r="L12" s="53">
        <f aca="true" t="shared" si="5" ref="L12:L35">SUM(M12:O12)</f>
        <v>26351.42</v>
      </c>
      <c r="M12" s="54">
        <v>26351.42</v>
      </c>
      <c r="N12" s="54"/>
      <c r="O12" s="54"/>
      <c r="P12" s="73"/>
      <c r="Q12" s="73"/>
      <c r="R12" s="74">
        <f aca="true" t="shared" si="6" ref="R12:S16">E12/AA12</f>
        <v>2.5283518278984274</v>
      </c>
      <c r="S12" s="59">
        <f t="shared" si="6"/>
        <v>0</v>
      </c>
      <c r="T12" s="74">
        <f aca="true" t="shared" si="7" ref="T12:U16">I12/AA12</f>
        <v>2.5283518278984274</v>
      </c>
      <c r="U12" s="59">
        <f t="shared" si="7"/>
        <v>0</v>
      </c>
      <c r="V12" s="74">
        <f aca="true" t="shared" si="8" ref="V12:W16">M12/AA12</f>
        <v>1.7939560215126964</v>
      </c>
      <c r="W12" s="59">
        <f t="shared" si="8"/>
        <v>0</v>
      </c>
      <c r="X12" s="60">
        <f t="shared" si="2"/>
        <v>0.49985141318977117</v>
      </c>
      <c r="Y12" s="60">
        <f t="shared" si="3"/>
        <v>0.9983591397849462</v>
      </c>
      <c r="Z12" s="75"/>
      <c r="AA12" s="76">
        <f>E39</f>
        <v>14689</v>
      </c>
      <c r="AB12" s="76">
        <f>E38</f>
        <v>676</v>
      </c>
      <c r="AC12" s="77"/>
      <c r="AD12" s="76">
        <f>E39</f>
        <v>14689</v>
      </c>
      <c r="AE12" s="76">
        <f>E38</f>
        <v>676</v>
      </c>
    </row>
    <row r="13" spans="1:31" s="78" customFormat="1" ht="15">
      <c r="A13" s="79">
        <v>2220</v>
      </c>
      <c r="B13" s="80">
        <v>1032500</v>
      </c>
      <c r="C13" s="80">
        <v>455930</v>
      </c>
      <c r="D13" s="81">
        <f t="shared" si="0"/>
        <v>455928.2</v>
      </c>
      <c r="E13" s="80">
        <v>455928.2</v>
      </c>
      <c r="F13" s="80"/>
      <c r="G13" s="80"/>
      <c r="H13" s="82">
        <f t="shared" si="1"/>
        <v>455928.2</v>
      </c>
      <c r="I13" s="80">
        <v>455928.2</v>
      </c>
      <c r="J13" s="80"/>
      <c r="K13" s="80"/>
      <c r="L13" s="81">
        <f t="shared" si="5"/>
        <v>482075.18</v>
      </c>
      <c r="M13" s="80">
        <v>482075.18</v>
      </c>
      <c r="N13" s="80"/>
      <c r="O13" s="80"/>
      <c r="P13" s="83"/>
      <c r="Q13" s="83"/>
      <c r="R13" s="84">
        <f t="shared" si="6"/>
        <v>31.038750085097693</v>
      </c>
      <c r="S13" s="85">
        <f t="shared" si="6"/>
        <v>0</v>
      </c>
      <c r="T13" s="84">
        <f t="shared" si="7"/>
        <v>31.038750085097693</v>
      </c>
      <c r="U13" s="85">
        <f t="shared" si="7"/>
        <v>0</v>
      </c>
      <c r="V13" s="84">
        <f t="shared" si="8"/>
        <v>32.81878820886377</v>
      </c>
      <c r="W13" s="85">
        <f t="shared" si="8"/>
        <v>0</v>
      </c>
      <c r="X13" s="86">
        <f t="shared" si="2"/>
        <v>0.44157694915254236</v>
      </c>
      <c r="Y13" s="86">
        <f t="shared" si="3"/>
        <v>0.9999960520255302</v>
      </c>
      <c r="Z13" s="75"/>
      <c r="AA13" s="76">
        <f>E39</f>
        <v>14689</v>
      </c>
      <c r="AB13" s="76">
        <f>E38</f>
        <v>676</v>
      </c>
      <c r="AC13" s="77"/>
      <c r="AD13" s="76">
        <f>E39</f>
        <v>14689</v>
      </c>
      <c r="AE13" s="76">
        <f>E38</f>
        <v>676</v>
      </c>
    </row>
    <row r="14" spans="1:31" s="78" customFormat="1" ht="15">
      <c r="A14" s="79">
        <v>2230</v>
      </c>
      <c r="B14" s="80">
        <v>183700</v>
      </c>
      <c r="C14" s="80">
        <v>91800</v>
      </c>
      <c r="D14" s="81">
        <f t="shared" si="0"/>
        <v>91800</v>
      </c>
      <c r="E14" s="80">
        <v>91800</v>
      </c>
      <c r="F14" s="80"/>
      <c r="G14" s="80"/>
      <c r="H14" s="82">
        <f t="shared" si="1"/>
        <v>91800</v>
      </c>
      <c r="I14" s="80">
        <v>91800</v>
      </c>
      <c r="J14" s="80"/>
      <c r="K14" s="80"/>
      <c r="L14" s="81">
        <f t="shared" si="5"/>
        <v>90387.23</v>
      </c>
      <c r="M14" s="80">
        <v>90387.23</v>
      </c>
      <c r="N14" s="80"/>
      <c r="O14" s="80"/>
      <c r="P14" s="83"/>
      <c r="Q14" s="83"/>
      <c r="R14" s="84">
        <f t="shared" si="6"/>
        <v>6.249574511539247</v>
      </c>
      <c r="S14" s="85">
        <f t="shared" si="6"/>
        <v>0</v>
      </c>
      <c r="T14" s="84">
        <f t="shared" si="7"/>
        <v>6.249574511539247</v>
      </c>
      <c r="U14" s="85">
        <f t="shared" si="7"/>
        <v>0</v>
      </c>
      <c r="V14" s="84">
        <f t="shared" si="8"/>
        <v>6.153395738307577</v>
      </c>
      <c r="W14" s="85">
        <f t="shared" si="8"/>
        <v>0</v>
      </c>
      <c r="X14" s="86">
        <f t="shared" si="2"/>
        <v>0.49972781709308656</v>
      </c>
      <c r="Y14" s="86">
        <f t="shared" si="3"/>
        <v>1</v>
      </c>
      <c r="Z14" s="75"/>
      <c r="AA14" s="76">
        <f>E39</f>
        <v>14689</v>
      </c>
      <c r="AB14" s="76">
        <f>E38</f>
        <v>676</v>
      </c>
      <c r="AC14" s="77"/>
      <c r="AD14" s="76">
        <f>E39</f>
        <v>14689</v>
      </c>
      <c r="AE14" s="76">
        <f>E38</f>
        <v>676</v>
      </c>
    </row>
    <row r="15" spans="1:31" s="78" customFormat="1" ht="15">
      <c r="A15" s="71">
        <v>2240</v>
      </c>
      <c r="B15" s="72">
        <v>79800</v>
      </c>
      <c r="C15" s="72">
        <v>40040</v>
      </c>
      <c r="D15" s="53">
        <f t="shared" si="0"/>
        <v>40032.84</v>
      </c>
      <c r="E15" s="72">
        <v>40032.84</v>
      </c>
      <c r="F15" s="54"/>
      <c r="G15" s="54"/>
      <c r="H15" s="56">
        <f t="shared" si="1"/>
        <v>40032.84</v>
      </c>
      <c r="I15" s="72">
        <v>40032.84</v>
      </c>
      <c r="J15" s="54"/>
      <c r="K15" s="54"/>
      <c r="L15" s="53">
        <f t="shared" si="5"/>
        <v>40032.84</v>
      </c>
      <c r="M15" s="54">
        <v>40032.84</v>
      </c>
      <c r="N15" s="54"/>
      <c r="O15" s="87"/>
      <c r="P15" s="88"/>
      <c r="Q15" s="89"/>
      <c r="R15" s="74">
        <f t="shared" si="6"/>
        <v>2.725361835387024</v>
      </c>
      <c r="S15" s="59">
        <f t="shared" si="6"/>
        <v>0</v>
      </c>
      <c r="T15" s="74">
        <f t="shared" si="7"/>
        <v>2.725361835387024</v>
      </c>
      <c r="U15" s="59">
        <f t="shared" si="7"/>
        <v>0</v>
      </c>
      <c r="V15" s="74">
        <f t="shared" si="8"/>
        <v>2.725361835387024</v>
      </c>
      <c r="W15" s="59">
        <f t="shared" si="8"/>
        <v>0</v>
      </c>
      <c r="X15" s="60">
        <f t="shared" si="2"/>
        <v>0.5016646616541353</v>
      </c>
      <c r="Y15" s="60">
        <f t="shared" si="3"/>
        <v>0.9998211788211787</v>
      </c>
      <c r="Z15" s="75"/>
      <c r="AA15" s="76">
        <f>E39</f>
        <v>14689</v>
      </c>
      <c r="AB15" s="76">
        <f>E38</f>
        <v>676</v>
      </c>
      <c r="AC15" s="77"/>
      <c r="AD15" s="76">
        <f>E39</f>
        <v>14689</v>
      </c>
      <c r="AE15" s="76">
        <f>E38</f>
        <v>676</v>
      </c>
    </row>
    <row r="16" spans="1:31" s="78" customFormat="1" ht="15">
      <c r="A16" s="71">
        <v>2250</v>
      </c>
      <c r="B16" s="72">
        <v>8400</v>
      </c>
      <c r="C16" s="72">
        <v>3910</v>
      </c>
      <c r="D16" s="53">
        <f t="shared" si="0"/>
        <v>3898.73</v>
      </c>
      <c r="E16" s="54">
        <v>3898.73</v>
      </c>
      <c r="F16" s="54"/>
      <c r="G16" s="54"/>
      <c r="H16" s="56">
        <f t="shared" si="1"/>
        <v>3898.73</v>
      </c>
      <c r="I16" s="54">
        <v>3898.73</v>
      </c>
      <c r="J16" s="54"/>
      <c r="K16" s="54"/>
      <c r="L16" s="53">
        <f t="shared" si="5"/>
        <v>3898.73</v>
      </c>
      <c r="M16" s="54">
        <v>3898.73</v>
      </c>
      <c r="N16" s="54"/>
      <c r="O16" s="54"/>
      <c r="P16" s="73"/>
      <c r="Q16" s="89"/>
      <c r="R16" s="74">
        <f t="shared" si="6"/>
        <v>0.2654183402546123</v>
      </c>
      <c r="S16" s="59">
        <f t="shared" si="6"/>
        <v>0</v>
      </c>
      <c r="T16" s="74">
        <f t="shared" si="7"/>
        <v>0.2654183402546123</v>
      </c>
      <c r="U16" s="59">
        <f t="shared" si="7"/>
        <v>0</v>
      </c>
      <c r="V16" s="74">
        <f t="shared" si="8"/>
        <v>0.2654183402546123</v>
      </c>
      <c r="W16" s="59">
        <f t="shared" si="8"/>
        <v>0</v>
      </c>
      <c r="X16" s="60">
        <f t="shared" si="2"/>
        <v>0.4641345238095238</v>
      </c>
      <c r="Y16" s="60">
        <f t="shared" si="3"/>
        <v>0.9971176470588236</v>
      </c>
      <c r="Z16" s="75"/>
      <c r="AA16" s="76">
        <f>E39</f>
        <v>14689</v>
      </c>
      <c r="AB16" s="76">
        <f>E38</f>
        <v>676</v>
      </c>
      <c r="AC16" s="77"/>
      <c r="AD16" s="76">
        <f>E39</f>
        <v>14689</v>
      </c>
      <c r="AE16" s="76">
        <f>E38</f>
        <v>676</v>
      </c>
    </row>
    <row r="17" spans="1:31" s="64" customFormat="1" ht="15" hidden="1">
      <c r="A17" s="65"/>
      <c r="B17" s="66"/>
      <c r="C17" s="66"/>
      <c r="D17" s="66">
        <f t="shared" si="0"/>
        <v>0</v>
      </c>
      <c r="E17" s="66"/>
      <c r="F17" s="66"/>
      <c r="G17" s="66"/>
      <c r="H17" s="67"/>
      <c r="I17" s="66"/>
      <c r="J17" s="66"/>
      <c r="K17" s="66"/>
      <c r="L17" s="66">
        <f t="shared" si="5"/>
        <v>0</v>
      </c>
      <c r="M17" s="66"/>
      <c r="N17" s="66"/>
      <c r="O17" s="66"/>
      <c r="P17" s="66"/>
      <c r="Q17" s="66"/>
      <c r="R17" s="90"/>
      <c r="S17" s="91">
        <f>F17/AB17</f>
        <v>0</v>
      </c>
      <c r="T17" s="90"/>
      <c r="U17" s="91" t="e">
        <f>H17/AD17</f>
        <v>#DIV/0!</v>
      </c>
      <c r="V17" s="90"/>
      <c r="W17" s="91">
        <f>N17/AB17</f>
        <v>0</v>
      </c>
      <c r="X17" s="70" t="e">
        <f t="shared" si="2"/>
        <v>#DIV/0!</v>
      </c>
      <c r="Y17" s="70" t="e">
        <f t="shared" si="3"/>
        <v>#DIV/0!</v>
      </c>
      <c r="Z17" s="61"/>
      <c r="AA17" s="62">
        <f>E39</f>
        <v>14689</v>
      </c>
      <c r="AB17" s="62">
        <f>E38</f>
        <v>676</v>
      </c>
      <c r="AC17" s="63"/>
      <c r="AD17" s="76">
        <v>0</v>
      </c>
      <c r="AE17" s="62">
        <f>J38</f>
        <v>0</v>
      </c>
    </row>
    <row r="18" spans="1:31" s="64" customFormat="1" ht="15">
      <c r="A18" s="65">
        <v>2270</v>
      </c>
      <c r="B18" s="66">
        <f>SUM(B19:B23)</f>
        <v>1015700</v>
      </c>
      <c r="C18" s="66">
        <f>SUM(C19:C23)</f>
        <v>597310</v>
      </c>
      <c r="D18" s="66">
        <f t="shared" si="0"/>
        <v>556122.02</v>
      </c>
      <c r="E18" s="66">
        <f>SUM(E19:E23)</f>
        <v>556122.02</v>
      </c>
      <c r="F18" s="66">
        <f>SUM(F19:F23)</f>
        <v>0</v>
      </c>
      <c r="G18" s="66">
        <f>SUM(G19:G23)</f>
        <v>0</v>
      </c>
      <c r="H18" s="67">
        <f aca="true" t="shared" si="9" ref="H18:H36">SUM(I18:K18)</f>
        <v>556122.02</v>
      </c>
      <c r="I18" s="66">
        <f>SUM(I19:I23)</f>
        <v>556122.02</v>
      </c>
      <c r="J18" s="66">
        <f>SUM(J19:J23)</f>
        <v>0</v>
      </c>
      <c r="K18" s="66">
        <f>SUM(K19:K23)</f>
        <v>0</v>
      </c>
      <c r="L18" s="66">
        <f t="shared" si="5"/>
        <v>556122.02</v>
      </c>
      <c r="M18" s="66">
        <f aca="true" t="shared" si="10" ref="M18:W18">SUM(M19:M23)</f>
        <v>556122.02</v>
      </c>
      <c r="N18" s="66">
        <f t="shared" si="10"/>
        <v>0</v>
      </c>
      <c r="O18" s="66">
        <f t="shared" si="10"/>
        <v>0</v>
      </c>
      <c r="P18" s="92">
        <f t="shared" si="10"/>
        <v>0</v>
      </c>
      <c r="Q18" s="92">
        <f t="shared" si="10"/>
        <v>0</v>
      </c>
      <c r="R18" s="90">
        <f t="shared" si="10"/>
        <v>37.859760364898904</v>
      </c>
      <c r="S18" s="91">
        <f t="shared" si="10"/>
        <v>0</v>
      </c>
      <c r="T18" s="90">
        <f t="shared" si="10"/>
        <v>37.859760364898904</v>
      </c>
      <c r="U18" s="91">
        <f t="shared" si="10"/>
        <v>0</v>
      </c>
      <c r="V18" s="90">
        <f t="shared" si="10"/>
        <v>37.859760364898904</v>
      </c>
      <c r="W18" s="91">
        <f t="shared" si="10"/>
        <v>0</v>
      </c>
      <c r="X18" s="70">
        <f t="shared" si="2"/>
        <v>0.5475258639362016</v>
      </c>
      <c r="Y18" s="70">
        <f t="shared" si="3"/>
        <v>0.9310442148967873</v>
      </c>
      <c r="Z18" s="61"/>
      <c r="AA18" s="62">
        <f>E39</f>
        <v>14689</v>
      </c>
      <c r="AB18" s="62">
        <f>E38</f>
        <v>676</v>
      </c>
      <c r="AC18" s="63"/>
      <c r="AD18" s="76">
        <f>E39</f>
        <v>14689</v>
      </c>
      <c r="AE18" s="76">
        <f>E38</f>
        <v>676</v>
      </c>
    </row>
    <row r="19" spans="1:31" s="78" customFormat="1" ht="15">
      <c r="A19" s="71">
        <v>2271</v>
      </c>
      <c r="B19" s="72">
        <v>665800</v>
      </c>
      <c r="C19" s="72">
        <v>402910</v>
      </c>
      <c r="D19" s="53">
        <f t="shared" si="0"/>
        <v>402909.7</v>
      </c>
      <c r="E19" s="72">
        <v>402909.7</v>
      </c>
      <c r="F19" s="54"/>
      <c r="G19" s="54"/>
      <c r="H19" s="56">
        <f t="shared" si="9"/>
        <v>402909.7</v>
      </c>
      <c r="I19" s="72">
        <v>402909.7</v>
      </c>
      <c r="J19" s="54"/>
      <c r="K19" s="54"/>
      <c r="L19" s="53">
        <f t="shared" si="5"/>
        <v>402909.7</v>
      </c>
      <c r="M19" s="72">
        <v>402909.7</v>
      </c>
      <c r="N19" s="54"/>
      <c r="O19" s="72"/>
      <c r="P19" s="73"/>
      <c r="Q19" s="89"/>
      <c r="R19" s="74">
        <f aca="true" t="shared" si="11" ref="R19:S24">E19/AA19</f>
        <v>27.429348492068897</v>
      </c>
      <c r="S19" s="59">
        <f t="shared" si="11"/>
        <v>0</v>
      </c>
      <c r="T19" s="74">
        <f aca="true" t="shared" si="12" ref="T19:U24">I19/AA19</f>
        <v>27.429348492068897</v>
      </c>
      <c r="U19" s="59">
        <f t="shared" si="12"/>
        <v>0</v>
      </c>
      <c r="V19" s="74">
        <f aca="true" t="shared" si="13" ref="V19:W24">M19/AA19</f>
        <v>27.429348492068897</v>
      </c>
      <c r="W19" s="59">
        <f t="shared" si="13"/>
        <v>0</v>
      </c>
      <c r="X19" s="60">
        <f t="shared" si="2"/>
        <v>0.6051512466206068</v>
      </c>
      <c r="Y19" s="60">
        <f t="shared" si="3"/>
        <v>0.9999992554168425</v>
      </c>
      <c r="Z19" s="75"/>
      <c r="AA19" s="76">
        <f>E39</f>
        <v>14689</v>
      </c>
      <c r="AB19" s="76">
        <f>E38</f>
        <v>676</v>
      </c>
      <c r="AC19" s="77"/>
      <c r="AD19" s="76">
        <f>E39</f>
        <v>14689</v>
      </c>
      <c r="AE19" s="76">
        <f>E38</f>
        <v>676</v>
      </c>
    </row>
    <row r="20" spans="1:31" s="78" customFormat="1" ht="15">
      <c r="A20" s="71">
        <v>2272</v>
      </c>
      <c r="B20" s="72">
        <v>64200</v>
      </c>
      <c r="C20" s="72">
        <v>31900</v>
      </c>
      <c r="D20" s="53">
        <f t="shared" si="0"/>
        <v>24105.08</v>
      </c>
      <c r="E20" s="72">
        <v>24105.08</v>
      </c>
      <c r="F20" s="54"/>
      <c r="G20" s="54"/>
      <c r="H20" s="56">
        <f t="shared" si="9"/>
        <v>24105.08</v>
      </c>
      <c r="I20" s="72">
        <v>24105.08</v>
      </c>
      <c r="J20" s="54"/>
      <c r="K20" s="54"/>
      <c r="L20" s="53">
        <f t="shared" si="5"/>
        <v>24105.08</v>
      </c>
      <c r="M20" s="72">
        <v>24105.08</v>
      </c>
      <c r="N20" s="54"/>
      <c r="O20" s="72"/>
      <c r="P20" s="73"/>
      <c r="Q20" s="89"/>
      <c r="R20" s="74">
        <f t="shared" si="11"/>
        <v>1.6410293416842536</v>
      </c>
      <c r="S20" s="59">
        <f t="shared" si="11"/>
        <v>0</v>
      </c>
      <c r="T20" s="74">
        <f t="shared" si="12"/>
        <v>1.6410293416842536</v>
      </c>
      <c r="U20" s="59">
        <f t="shared" si="12"/>
        <v>0</v>
      </c>
      <c r="V20" s="74">
        <f t="shared" si="13"/>
        <v>1.6410293416842536</v>
      </c>
      <c r="W20" s="59">
        <f t="shared" si="13"/>
        <v>0</v>
      </c>
      <c r="X20" s="60">
        <f t="shared" si="2"/>
        <v>0.3754685358255452</v>
      </c>
      <c r="Y20" s="60">
        <f t="shared" si="3"/>
        <v>0.7556451410658308</v>
      </c>
      <c r="Z20" s="75"/>
      <c r="AA20" s="76">
        <f>E39</f>
        <v>14689</v>
      </c>
      <c r="AB20" s="76">
        <f>E38</f>
        <v>676</v>
      </c>
      <c r="AC20" s="77"/>
      <c r="AD20" s="76">
        <f>E39</f>
        <v>14689</v>
      </c>
      <c r="AE20" s="76">
        <f>E38</f>
        <v>676</v>
      </c>
    </row>
    <row r="21" spans="1:31" s="78" customFormat="1" ht="15">
      <c r="A21" s="71">
        <v>2273</v>
      </c>
      <c r="B21" s="72">
        <v>285700</v>
      </c>
      <c r="C21" s="72">
        <v>162500</v>
      </c>
      <c r="D21" s="53">
        <f t="shared" si="0"/>
        <v>129107.24</v>
      </c>
      <c r="E21" s="72">
        <v>129107.24</v>
      </c>
      <c r="F21" s="54"/>
      <c r="G21" s="54"/>
      <c r="H21" s="56">
        <f t="shared" si="9"/>
        <v>129107.24</v>
      </c>
      <c r="I21" s="72">
        <v>129107.24</v>
      </c>
      <c r="J21" s="54"/>
      <c r="K21" s="54"/>
      <c r="L21" s="53">
        <f t="shared" si="5"/>
        <v>129107.24</v>
      </c>
      <c r="M21" s="72">
        <v>129107.24</v>
      </c>
      <c r="N21" s="54"/>
      <c r="O21" s="72"/>
      <c r="P21" s="73"/>
      <c r="Q21" s="89"/>
      <c r="R21" s="74">
        <f t="shared" si="11"/>
        <v>8.789382531145757</v>
      </c>
      <c r="S21" s="59">
        <f t="shared" si="11"/>
        <v>0</v>
      </c>
      <c r="T21" s="74">
        <f t="shared" si="12"/>
        <v>8.789382531145757</v>
      </c>
      <c r="U21" s="59">
        <f t="shared" si="12"/>
        <v>0</v>
      </c>
      <c r="V21" s="74">
        <f t="shared" si="13"/>
        <v>8.789382531145757</v>
      </c>
      <c r="W21" s="59">
        <f t="shared" si="13"/>
        <v>0</v>
      </c>
      <c r="X21" s="60">
        <f t="shared" si="2"/>
        <v>0.45189793489674485</v>
      </c>
      <c r="Y21" s="60">
        <f t="shared" si="3"/>
        <v>0.7945060923076923</v>
      </c>
      <c r="Z21" s="75"/>
      <c r="AA21" s="76">
        <f>E39</f>
        <v>14689</v>
      </c>
      <c r="AB21" s="76">
        <f>E38</f>
        <v>676</v>
      </c>
      <c r="AC21" s="77"/>
      <c r="AD21" s="76">
        <f>E39</f>
        <v>14689</v>
      </c>
      <c r="AE21" s="76">
        <f>E38</f>
        <v>676</v>
      </c>
    </row>
    <row r="22" spans="1:31" s="78" customFormat="1" ht="15" hidden="1">
      <c r="A22" s="71">
        <v>2274</v>
      </c>
      <c r="B22" s="72"/>
      <c r="C22" s="72"/>
      <c r="D22" s="53">
        <f t="shared" si="0"/>
        <v>0</v>
      </c>
      <c r="E22" s="72"/>
      <c r="F22" s="54"/>
      <c r="G22" s="54"/>
      <c r="H22" s="56">
        <f t="shared" si="9"/>
        <v>0</v>
      </c>
      <c r="I22" s="72"/>
      <c r="J22" s="54"/>
      <c r="K22" s="54"/>
      <c r="L22" s="53">
        <f t="shared" si="5"/>
        <v>0</v>
      </c>
      <c r="M22" s="54"/>
      <c r="N22" s="54"/>
      <c r="O22" s="72"/>
      <c r="P22" s="73"/>
      <c r="Q22" s="89"/>
      <c r="R22" s="74">
        <f t="shared" si="11"/>
        <v>0</v>
      </c>
      <c r="S22" s="59">
        <f t="shared" si="11"/>
        <v>0</v>
      </c>
      <c r="T22" s="74">
        <f t="shared" si="12"/>
        <v>0</v>
      </c>
      <c r="U22" s="59">
        <f t="shared" si="12"/>
        <v>0</v>
      </c>
      <c r="V22" s="74">
        <f t="shared" si="13"/>
        <v>0</v>
      </c>
      <c r="W22" s="59">
        <f t="shared" si="13"/>
        <v>0</v>
      </c>
      <c r="X22" s="60" t="e">
        <f t="shared" si="2"/>
        <v>#DIV/0!</v>
      </c>
      <c r="Y22" s="60" t="e">
        <f t="shared" si="3"/>
        <v>#DIV/0!</v>
      </c>
      <c r="Z22" s="75"/>
      <c r="AA22" s="76">
        <f>E39</f>
        <v>14689</v>
      </c>
      <c r="AB22" s="76">
        <f>E38</f>
        <v>676</v>
      </c>
      <c r="AC22" s="77"/>
      <c r="AD22" s="76">
        <f>E39</f>
        <v>14689</v>
      </c>
      <c r="AE22" s="76">
        <f>E38</f>
        <v>676</v>
      </c>
    </row>
    <row r="23" spans="1:31" s="78" customFormat="1" ht="15" hidden="1">
      <c r="A23" s="71">
        <v>2275</v>
      </c>
      <c r="B23" s="72"/>
      <c r="C23" s="72"/>
      <c r="D23" s="53">
        <f t="shared" si="0"/>
        <v>0</v>
      </c>
      <c r="E23" s="54"/>
      <c r="F23" s="54"/>
      <c r="G23" s="54"/>
      <c r="H23" s="56">
        <f t="shared" si="9"/>
        <v>0</v>
      </c>
      <c r="I23" s="54"/>
      <c r="J23" s="54"/>
      <c r="K23" s="54"/>
      <c r="L23" s="53">
        <f t="shared" si="5"/>
        <v>0</v>
      </c>
      <c r="M23" s="54"/>
      <c r="N23" s="54"/>
      <c r="O23" s="72"/>
      <c r="P23" s="73"/>
      <c r="Q23" s="89"/>
      <c r="R23" s="74">
        <f t="shared" si="11"/>
        <v>0</v>
      </c>
      <c r="S23" s="59">
        <f t="shared" si="11"/>
        <v>0</v>
      </c>
      <c r="T23" s="74">
        <f t="shared" si="12"/>
        <v>0</v>
      </c>
      <c r="U23" s="59">
        <f t="shared" si="12"/>
        <v>0</v>
      </c>
      <c r="V23" s="58">
        <f t="shared" si="13"/>
        <v>0</v>
      </c>
      <c r="W23" s="59">
        <f t="shared" si="13"/>
        <v>0</v>
      </c>
      <c r="X23" s="60" t="e">
        <f t="shared" si="2"/>
        <v>#DIV/0!</v>
      </c>
      <c r="Y23" s="60" t="e">
        <f t="shared" si="3"/>
        <v>#DIV/0!</v>
      </c>
      <c r="Z23" s="75"/>
      <c r="AA23" s="76">
        <f>E39</f>
        <v>14689</v>
      </c>
      <c r="AB23" s="76">
        <f>E38</f>
        <v>676</v>
      </c>
      <c r="AC23" s="77"/>
      <c r="AD23" s="76">
        <f>E39</f>
        <v>14689</v>
      </c>
      <c r="AE23" s="76">
        <f>E38</f>
        <v>676</v>
      </c>
    </row>
    <row r="24" spans="1:31" s="64" customFormat="1" ht="15" hidden="1">
      <c r="A24" s="65">
        <v>2282</v>
      </c>
      <c r="B24" s="66"/>
      <c r="C24" s="66"/>
      <c r="D24" s="66">
        <f t="shared" si="0"/>
        <v>0</v>
      </c>
      <c r="E24" s="66"/>
      <c r="F24" s="66"/>
      <c r="G24" s="66"/>
      <c r="H24" s="67">
        <f t="shared" si="9"/>
        <v>0</v>
      </c>
      <c r="I24" s="66"/>
      <c r="J24" s="66"/>
      <c r="K24" s="66"/>
      <c r="L24" s="66">
        <f t="shared" si="5"/>
        <v>0</v>
      </c>
      <c r="M24" s="66"/>
      <c r="N24" s="66"/>
      <c r="O24" s="66"/>
      <c r="P24" s="93"/>
      <c r="Q24" s="66"/>
      <c r="R24" s="90">
        <f t="shared" si="11"/>
        <v>0</v>
      </c>
      <c r="S24" s="91">
        <f t="shared" si="11"/>
        <v>0</v>
      </c>
      <c r="T24" s="90">
        <f t="shared" si="12"/>
        <v>0</v>
      </c>
      <c r="U24" s="91">
        <f t="shared" si="12"/>
        <v>0</v>
      </c>
      <c r="V24" s="94">
        <f t="shared" si="13"/>
        <v>0</v>
      </c>
      <c r="W24" s="91">
        <f t="shared" si="13"/>
        <v>0</v>
      </c>
      <c r="X24" s="70" t="e">
        <f t="shared" si="2"/>
        <v>#DIV/0!</v>
      </c>
      <c r="Y24" s="70" t="e">
        <f t="shared" si="3"/>
        <v>#DIV/0!</v>
      </c>
      <c r="Z24" s="61"/>
      <c r="AA24" s="62">
        <f>E39</f>
        <v>14689</v>
      </c>
      <c r="AB24" s="62">
        <f>E38</f>
        <v>676</v>
      </c>
      <c r="AC24" s="63"/>
      <c r="AD24" s="76">
        <f>E39</f>
        <v>14689</v>
      </c>
      <c r="AE24" s="62">
        <f>E38</f>
        <v>676</v>
      </c>
    </row>
    <row r="25" spans="1:31" s="64" customFormat="1" ht="15" hidden="1">
      <c r="A25" s="65">
        <v>1310</v>
      </c>
      <c r="B25" s="66"/>
      <c r="C25" s="66"/>
      <c r="D25" s="66">
        <f t="shared" si="0"/>
        <v>0</v>
      </c>
      <c r="E25" s="66"/>
      <c r="F25" s="66"/>
      <c r="G25" s="66"/>
      <c r="H25" s="67">
        <f t="shared" si="9"/>
        <v>0</v>
      </c>
      <c r="I25" s="66"/>
      <c r="J25" s="66"/>
      <c r="K25" s="66"/>
      <c r="L25" s="66">
        <f t="shared" si="5"/>
        <v>0</v>
      </c>
      <c r="M25" s="66"/>
      <c r="N25" s="66"/>
      <c r="O25" s="66"/>
      <c r="P25" s="93"/>
      <c r="Q25" s="66"/>
      <c r="R25" s="90"/>
      <c r="S25" s="91"/>
      <c r="T25" s="90"/>
      <c r="U25" s="91" t="e">
        <f>J25/AB25</f>
        <v>#DIV/0!</v>
      </c>
      <c r="V25" s="94" t="e">
        <f>M25/AA25</f>
        <v>#DIV/0!</v>
      </c>
      <c r="W25" s="91"/>
      <c r="X25" s="70" t="e">
        <f t="shared" si="2"/>
        <v>#DIV/0!</v>
      </c>
      <c r="Y25" s="70" t="e">
        <f t="shared" si="3"/>
        <v>#DIV/0!</v>
      </c>
      <c r="Z25" s="61"/>
      <c r="AA25" s="62"/>
      <c r="AB25" s="62"/>
      <c r="AC25" s="63"/>
      <c r="AD25" s="76">
        <v>0</v>
      </c>
      <c r="AE25" s="62"/>
    </row>
    <row r="26" spans="1:31" s="64" customFormat="1" ht="15" hidden="1">
      <c r="A26" s="65">
        <v>2600</v>
      </c>
      <c r="B26" s="66">
        <f>B28+B27</f>
        <v>0</v>
      </c>
      <c r="C26" s="66">
        <f>C28+C27</f>
        <v>0</v>
      </c>
      <c r="D26" s="66">
        <f t="shared" si="0"/>
        <v>0</v>
      </c>
      <c r="E26" s="66">
        <f>E28+E27</f>
        <v>0</v>
      </c>
      <c r="F26" s="66">
        <f>F28+F27</f>
        <v>0</v>
      </c>
      <c r="G26" s="66">
        <f>G28+G27</f>
        <v>0</v>
      </c>
      <c r="H26" s="67">
        <f t="shared" si="9"/>
        <v>0</v>
      </c>
      <c r="I26" s="66">
        <f>I28+I27</f>
        <v>0</v>
      </c>
      <c r="J26" s="66">
        <f>J28+J27</f>
        <v>0</v>
      </c>
      <c r="K26" s="66">
        <f>K28+K27</f>
        <v>0</v>
      </c>
      <c r="L26" s="66">
        <f t="shared" si="5"/>
        <v>0</v>
      </c>
      <c r="M26" s="66">
        <f>M28+M27</f>
        <v>0</v>
      </c>
      <c r="N26" s="66">
        <f>N28+N27</f>
        <v>0</v>
      </c>
      <c r="O26" s="66">
        <f>O28+O27</f>
        <v>0</v>
      </c>
      <c r="P26" s="66">
        <f>P28+P27</f>
        <v>0</v>
      </c>
      <c r="Q26" s="66">
        <f>Q28+Q27</f>
        <v>0</v>
      </c>
      <c r="R26" s="95">
        <f>R27+R28</f>
        <v>0</v>
      </c>
      <c r="S26" s="91">
        <f>F26/AB26</f>
        <v>0</v>
      </c>
      <c r="T26" s="90">
        <f>I26/AA26</f>
        <v>0</v>
      </c>
      <c r="U26" s="91">
        <f>J26/AB26</f>
        <v>0</v>
      </c>
      <c r="V26" s="94">
        <f>M26/AA26</f>
        <v>0</v>
      </c>
      <c r="W26" s="69">
        <f>W28+W27</f>
        <v>0</v>
      </c>
      <c r="X26" s="66" t="e">
        <f>X28+X27</f>
        <v>#DIV/0!</v>
      </c>
      <c r="Y26" s="66" t="e">
        <f>Y28+Y27</f>
        <v>#DIV/0!</v>
      </c>
      <c r="Z26" s="61"/>
      <c r="AA26" s="62">
        <f>E39</f>
        <v>14689</v>
      </c>
      <c r="AB26" s="62">
        <f>E38</f>
        <v>676</v>
      </c>
      <c r="AC26" s="63"/>
      <c r="AD26" s="76">
        <f>E39</f>
        <v>14689</v>
      </c>
      <c r="AE26" s="62">
        <f>E38</f>
        <v>676</v>
      </c>
    </row>
    <row r="27" spans="1:31" s="64" customFormat="1" ht="15" hidden="1">
      <c r="A27" s="65">
        <v>2610</v>
      </c>
      <c r="B27" s="66">
        <v>0</v>
      </c>
      <c r="C27" s="66"/>
      <c r="D27" s="66">
        <f t="shared" si="0"/>
        <v>0</v>
      </c>
      <c r="E27" s="66">
        <v>0</v>
      </c>
      <c r="F27" s="66"/>
      <c r="G27" s="66"/>
      <c r="H27" s="67">
        <f t="shared" si="9"/>
        <v>0</v>
      </c>
      <c r="I27" s="66"/>
      <c r="J27" s="66"/>
      <c r="K27" s="66"/>
      <c r="L27" s="66">
        <f t="shared" si="5"/>
        <v>0</v>
      </c>
      <c r="M27" s="66"/>
      <c r="N27" s="66"/>
      <c r="O27" s="66"/>
      <c r="P27" s="93"/>
      <c r="Q27" s="66"/>
      <c r="R27" s="90">
        <f>E27/AA27</f>
        <v>0</v>
      </c>
      <c r="S27" s="91">
        <f>F27/AB27</f>
        <v>0</v>
      </c>
      <c r="T27" s="90">
        <f>I27/AA27</f>
        <v>0</v>
      </c>
      <c r="U27" s="91">
        <f>J27/AB27</f>
        <v>0</v>
      </c>
      <c r="V27" s="94">
        <f>M27/AA27</f>
        <v>0</v>
      </c>
      <c r="W27" s="91">
        <f>N27/AB27</f>
        <v>0</v>
      </c>
      <c r="X27" s="70" t="e">
        <f aca="true" t="shared" si="14" ref="X27:X36">SUM(D27/B27)</f>
        <v>#DIV/0!</v>
      </c>
      <c r="Y27" s="70" t="e">
        <f aca="true" t="shared" si="15" ref="Y27:Y36">SUM(D27/C27)</f>
        <v>#DIV/0!</v>
      </c>
      <c r="Z27" s="61"/>
      <c r="AA27" s="62">
        <f>E39</f>
        <v>14689</v>
      </c>
      <c r="AB27" s="62">
        <f>E38</f>
        <v>676</v>
      </c>
      <c r="AC27" s="63"/>
      <c r="AD27" s="76">
        <f>E39</f>
        <v>14689</v>
      </c>
      <c r="AE27" s="62">
        <f>E38</f>
        <v>676</v>
      </c>
    </row>
    <row r="28" spans="1:31" s="64" customFormat="1" ht="15" hidden="1">
      <c r="A28" s="65">
        <v>2630</v>
      </c>
      <c r="B28" s="66">
        <v>0</v>
      </c>
      <c r="C28" s="66">
        <v>0</v>
      </c>
      <c r="D28" s="66">
        <f t="shared" si="0"/>
        <v>0</v>
      </c>
      <c r="E28" s="66">
        <v>0</v>
      </c>
      <c r="F28" s="66"/>
      <c r="G28" s="66"/>
      <c r="H28" s="67">
        <f t="shared" si="9"/>
        <v>0</v>
      </c>
      <c r="I28" s="66"/>
      <c r="J28" s="66"/>
      <c r="K28" s="66"/>
      <c r="L28" s="66">
        <f t="shared" si="5"/>
        <v>0</v>
      </c>
      <c r="M28" s="66"/>
      <c r="N28" s="66"/>
      <c r="O28" s="66"/>
      <c r="P28" s="93"/>
      <c r="Q28" s="93"/>
      <c r="R28" s="90">
        <f>E28/AA28</f>
        <v>0</v>
      </c>
      <c r="S28" s="91">
        <f>F28/AB28</f>
        <v>0</v>
      </c>
      <c r="T28" s="90">
        <f>I28/AA28</f>
        <v>0</v>
      </c>
      <c r="U28" s="91">
        <f>J28/AB28</f>
        <v>0</v>
      </c>
      <c r="V28" s="94">
        <f>M28/AA28</f>
        <v>0</v>
      </c>
      <c r="W28" s="91">
        <f>N28/AB28</f>
        <v>0</v>
      </c>
      <c r="X28" s="70" t="e">
        <f t="shared" si="14"/>
        <v>#DIV/0!</v>
      </c>
      <c r="Y28" s="70" t="e">
        <f t="shared" si="15"/>
        <v>#DIV/0!</v>
      </c>
      <c r="Z28" s="61"/>
      <c r="AA28" s="62">
        <f>E39</f>
        <v>14689</v>
      </c>
      <c r="AB28" s="62">
        <f>E38</f>
        <v>676</v>
      </c>
      <c r="AC28" s="63"/>
      <c r="AD28" s="76">
        <f>E39</f>
        <v>14689</v>
      </c>
      <c r="AE28" s="62">
        <f>E38</f>
        <v>676</v>
      </c>
    </row>
    <row r="29" spans="1:31" s="64" customFormat="1" ht="15">
      <c r="A29" s="65">
        <v>2700</v>
      </c>
      <c r="B29" s="66">
        <f>SUM(B30:B31)</f>
        <v>282900</v>
      </c>
      <c r="C29" s="66">
        <f>SUM(C30:C31)</f>
        <v>116200</v>
      </c>
      <c r="D29" s="66">
        <f t="shared" si="0"/>
        <v>116151.44</v>
      </c>
      <c r="E29" s="66">
        <f>SUM(E30:E31)</f>
        <v>116151.44</v>
      </c>
      <c r="F29" s="66">
        <f>SUM(F30:F31)</f>
        <v>0</v>
      </c>
      <c r="G29" s="66">
        <f>SUM(G30:G31)</f>
        <v>0</v>
      </c>
      <c r="H29" s="67">
        <f t="shared" si="9"/>
        <v>116151.44</v>
      </c>
      <c r="I29" s="66">
        <f>SUM(I30:I31)</f>
        <v>116151.44</v>
      </c>
      <c r="J29" s="66">
        <f>SUM(J30:J31)</f>
        <v>0</v>
      </c>
      <c r="K29" s="66">
        <f>SUM(K30:K31)</f>
        <v>0</v>
      </c>
      <c r="L29" s="66">
        <f t="shared" si="5"/>
        <v>116151.44</v>
      </c>
      <c r="M29" s="66">
        <f aca="true" t="shared" si="16" ref="M29:W29">SUM(M30:M31)</f>
        <v>116151.44</v>
      </c>
      <c r="N29" s="66">
        <f t="shared" si="16"/>
        <v>0</v>
      </c>
      <c r="O29" s="66">
        <f t="shared" si="16"/>
        <v>0</v>
      </c>
      <c r="P29" s="66">
        <f t="shared" si="16"/>
        <v>0</v>
      </c>
      <c r="Q29" s="66">
        <f t="shared" si="16"/>
        <v>0</v>
      </c>
      <c r="R29" s="90">
        <f t="shared" si="16"/>
        <v>7.907375587174076</v>
      </c>
      <c r="S29" s="91">
        <f t="shared" si="16"/>
        <v>0</v>
      </c>
      <c r="T29" s="90">
        <f t="shared" si="16"/>
        <v>7.907375587174076</v>
      </c>
      <c r="U29" s="91">
        <f t="shared" si="16"/>
        <v>0</v>
      </c>
      <c r="V29" s="90">
        <f t="shared" si="16"/>
        <v>7.907375587174076</v>
      </c>
      <c r="W29" s="91">
        <f t="shared" si="16"/>
        <v>0</v>
      </c>
      <c r="X29" s="70">
        <f t="shared" si="14"/>
        <v>0.4105741958289148</v>
      </c>
      <c r="Y29" s="70">
        <f t="shared" si="15"/>
        <v>0.9995820998278829</v>
      </c>
      <c r="Z29" s="61"/>
      <c r="AA29" s="62">
        <f>E39</f>
        <v>14689</v>
      </c>
      <c r="AB29" s="62">
        <f>E38</f>
        <v>676</v>
      </c>
      <c r="AC29" s="63"/>
      <c r="AD29" s="76">
        <f>E39</f>
        <v>14689</v>
      </c>
      <c r="AE29" s="62">
        <f>E38</f>
        <v>676</v>
      </c>
    </row>
    <row r="30" spans="1:31" s="78" customFormat="1" ht="15">
      <c r="A30" s="71">
        <v>2710</v>
      </c>
      <c r="B30" s="72">
        <v>282900</v>
      </c>
      <c r="C30" s="72">
        <v>116200</v>
      </c>
      <c r="D30" s="53">
        <f t="shared" si="0"/>
        <v>116151.44</v>
      </c>
      <c r="E30" s="54">
        <v>116151.44</v>
      </c>
      <c r="F30" s="54"/>
      <c r="G30" s="54"/>
      <c r="H30" s="56">
        <f t="shared" si="9"/>
        <v>116151.44</v>
      </c>
      <c r="I30" s="54">
        <v>116151.44</v>
      </c>
      <c r="J30" s="54"/>
      <c r="K30" s="54"/>
      <c r="L30" s="53">
        <f t="shared" si="5"/>
        <v>116151.44</v>
      </c>
      <c r="M30" s="54">
        <v>116151.44</v>
      </c>
      <c r="N30" s="54"/>
      <c r="O30" s="54"/>
      <c r="P30" s="73"/>
      <c r="Q30" s="89"/>
      <c r="R30" s="59">
        <f aca="true" t="shared" si="17" ref="R30:S32">E30/AA30</f>
        <v>7.907375587174076</v>
      </c>
      <c r="S30" s="59">
        <f t="shared" si="17"/>
        <v>0</v>
      </c>
      <c r="T30" s="74">
        <f aca="true" t="shared" si="18" ref="T30:U32">I30/AA30</f>
        <v>7.907375587174076</v>
      </c>
      <c r="U30" s="59">
        <f t="shared" si="18"/>
        <v>0</v>
      </c>
      <c r="V30" s="59">
        <f>I30/AA30</f>
        <v>7.907375587174076</v>
      </c>
      <c r="W30" s="59">
        <f>N30/AB30</f>
        <v>0</v>
      </c>
      <c r="X30" s="60">
        <f t="shared" si="14"/>
        <v>0.4105741958289148</v>
      </c>
      <c r="Y30" s="60">
        <f t="shared" si="15"/>
        <v>0.9995820998278829</v>
      </c>
      <c r="Z30" s="75"/>
      <c r="AA30" s="76">
        <f>E39</f>
        <v>14689</v>
      </c>
      <c r="AB30" s="76">
        <f>E38</f>
        <v>676</v>
      </c>
      <c r="AC30" s="77"/>
      <c r="AD30" s="76">
        <f>E39</f>
        <v>14689</v>
      </c>
      <c r="AE30" s="76">
        <f>E38</f>
        <v>676</v>
      </c>
    </row>
    <row r="31" spans="1:31" s="78" customFormat="1" ht="15" hidden="1">
      <c r="A31" s="71">
        <v>2730</v>
      </c>
      <c r="B31" s="72">
        <v>0</v>
      </c>
      <c r="C31" s="72"/>
      <c r="D31" s="53">
        <f t="shared" si="0"/>
        <v>0</v>
      </c>
      <c r="E31" s="54"/>
      <c r="F31" s="54"/>
      <c r="G31" s="54"/>
      <c r="H31" s="56">
        <f t="shared" si="9"/>
        <v>0</v>
      </c>
      <c r="I31" s="54"/>
      <c r="J31" s="54"/>
      <c r="K31" s="54"/>
      <c r="L31" s="53">
        <f t="shared" si="5"/>
        <v>0</v>
      </c>
      <c r="M31" s="54"/>
      <c r="N31" s="54"/>
      <c r="O31" s="54"/>
      <c r="P31" s="89"/>
      <c r="Q31" s="96"/>
      <c r="R31" s="59">
        <f t="shared" si="17"/>
        <v>0</v>
      </c>
      <c r="S31" s="59">
        <f t="shared" si="17"/>
        <v>0</v>
      </c>
      <c r="T31" s="74">
        <f t="shared" si="18"/>
        <v>0</v>
      </c>
      <c r="U31" s="59">
        <f t="shared" si="18"/>
        <v>0</v>
      </c>
      <c r="V31" s="59">
        <f>I31/AA31</f>
        <v>0</v>
      </c>
      <c r="W31" s="59">
        <f>N31/AB31</f>
        <v>0</v>
      </c>
      <c r="X31" s="60" t="e">
        <f t="shared" si="14"/>
        <v>#DIV/0!</v>
      </c>
      <c r="Y31" s="60" t="e">
        <f t="shared" si="15"/>
        <v>#DIV/0!</v>
      </c>
      <c r="Z31" s="75"/>
      <c r="AA31" s="76">
        <f>E39</f>
        <v>14689</v>
      </c>
      <c r="AB31" s="76">
        <f>E38</f>
        <v>676</v>
      </c>
      <c r="AC31" s="77"/>
      <c r="AD31" s="76">
        <f>E39</f>
        <v>14689</v>
      </c>
      <c r="AE31" s="76">
        <f>E38</f>
        <v>676</v>
      </c>
    </row>
    <row r="32" spans="1:31" s="64" customFormat="1" ht="15" hidden="1">
      <c r="A32" s="65">
        <v>2800</v>
      </c>
      <c r="B32" s="66">
        <v>0</v>
      </c>
      <c r="C32" s="66">
        <v>0</v>
      </c>
      <c r="D32" s="66">
        <f t="shared" si="0"/>
        <v>0</v>
      </c>
      <c r="E32" s="66">
        <v>0</v>
      </c>
      <c r="F32" s="66"/>
      <c r="G32" s="66"/>
      <c r="H32" s="67">
        <f t="shared" si="9"/>
        <v>0</v>
      </c>
      <c r="I32" s="66">
        <v>0</v>
      </c>
      <c r="J32" s="66"/>
      <c r="K32" s="66"/>
      <c r="L32" s="66">
        <f t="shared" si="5"/>
        <v>0</v>
      </c>
      <c r="M32" s="66">
        <v>0</v>
      </c>
      <c r="N32" s="66">
        <v>0</v>
      </c>
      <c r="O32" s="66"/>
      <c r="P32" s="66"/>
      <c r="Q32" s="66">
        <v>0</v>
      </c>
      <c r="R32" s="90">
        <f t="shared" si="17"/>
        <v>0</v>
      </c>
      <c r="S32" s="91">
        <f t="shared" si="17"/>
        <v>0</v>
      </c>
      <c r="T32" s="90">
        <f t="shared" si="18"/>
        <v>0</v>
      </c>
      <c r="U32" s="91">
        <f t="shared" si="18"/>
        <v>0</v>
      </c>
      <c r="V32" s="94">
        <f>I32/AA32</f>
        <v>0</v>
      </c>
      <c r="W32" s="91">
        <f>N32/AB32</f>
        <v>0</v>
      </c>
      <c r="X32" s="70" t="e">
        <f t="shared" si="14"/>
        <v>#DIV/0!</v>
      </c>
      <c r="Y32" s="70" t="e">
        <f t="shared" si="15"/>
        <v>#DIV/0!</v>
      </c>
      <c r="Z32" s="61"/>
      <c r="AA32" s="62">
        <f>E39</f>
        <v>14689</v>
      </c>
      <c r="AB32" s="62">
        <f>E38</f>
        <v>676</v>
      </c>
      <c r="AC32" s="63"/>
      <c r="AD32" s="76">
        <f>E39</f>
        <v>14689</v>
      </c>
      <c r="AE32" s="62">
        <f>E38</f>
        <v>676</v>
      </c>
    </row>
    <row r="33" spans="1:31" s="64" customFormat="1" ht="15" hidden="1">
      <c r="A33" s="52"/>
      <c r="B33" s="53"/>
      <c r="C33" s="53"/>
      <c r="D33" s="53">
        <f t="shared" si="0"/>
        <v>0</v>
      </c>
      <c r="E33" s="55"/>
      <c r="F33" s="55"/>
      <c r="G33" s="55"/>
      <c r="H33" s="56">
        <f t="shared" si="9"/>
        <v>0</v>
      </c>
      <c r="I33" s="55"/>
      <c r="J33" s="55"/>
      <c r="K33" s="55"/>
      <c r="L33" s="53">
        <f t="shared" si="5"/>
        <v>0</v>
      </c>
      <c r="M33" s="55"/>
      <c r="N33" s="53"/>
      <c r="O33" s="97"/>
      <c r="P33" s="97"/>
      <c r="Q33" s="97"/>
      <c r="R33" s="98"/>
      <c r="S33" s="99"/>
      <c r="T33" s="98"/>
      <c r="U33" s="99"/>
      <c r="V33" s="100"/>
      <c r="W33" s="99"/>
      <c r="X33" s="60" t="e">
        <f t="shared" si="14"/>
        <v>#DIV/0!</v>
      </c>
      <c r="Y33" s="60" t="e">
        <f t="shared" si="15"/>
        <v>#DIV/0!</v>
      </c>
      <c r="Z33" s="61"/>
      <c r="AA33" s="62">
        <f>E39</f>
        <v>14689</v>
      </c>
      <c r="AB33" s="62">
        <f>E38</f>
        <v>676</v>
      </c>
      <c r="AC33" s="63"/>
      <c r="AD33" s="76">
        <v>0</v>
      </c>
      <c r="AE33" s="62"/>
    </row>
    <row r="34" spans="1:31" s="64" customFormat="1" ht="15" hidden="1">
      <c r="A34" s="52"/>
      <c r="B34" s="53"/>
      <c r="C34" s="53"/>
      <c r="D34" s="53">
        <f t="shared" si="0"/>
        <v>0</v>
      </c>
      <c r="E34" s="55"/>
      <c r="F34" s="55"/>
      <c r="G34" s="55"/>
      <c r="H34" s="56">
        <f t="shared" si="9"/>
        <v>0</v>
      </c>
      <c r="I34" s="55"/>
      <c r="J34" s="55"/>
      <c r="K34" s="55"/>
      <c r="L34" s="53">
        <f t="shared" si="5"/>
        <v>0</v>
      </c>
      <c r="M34" s="55"/>
      <c r="N34" s="53"/>
      <c r="O34" s="101"/>
      <c r="P34" s="101"/>
      <c r="Q34" s="101"/>
      <c r="R34" s="98"/>
      <c r="S34" s="99"/>
      <c r="T34" s="98"/>
      <c r="U34" s="99"/>
      <c r="V34" s="100"/>
      <c r="W34" s="99"/>
      <c r="X34" s="60" t="e">
        <f t="shared" si="14"/>
        <v>#DIV/0!</v>
      </c>
      <c r="Y34" s="60" t="e">
        <f t="shared" si="15"/>
        <v>#DIV/0!</v>
      </c>
      <c r="Z34" s="61"/>
      <c r="AA34" s="62">
        <f>E39</f>
        <v>14689</v>
      </c>
      <c r="AB34" s="62">
        <f>E38</f>
        <v>676</v>
      </c>
      <c r="AC34" s="63"/>
      <c r="AD34" s="76">
        <v>0</v>
      </c>
      <c r="AE34" s="62"/>
    </row>
    <row r="35" spans="1:31" ht="15" hidden="1">
      <c r="A35" s="102"/>
      <c r="B35" s="103"/>
      <c r="C35" s="103"/>
      <c r="D35" s="53">
        <f t="shared" si="0"/>
        <v>0</v>
      </c>
      <c r="E35" s="73"/>
      <c r="F35" s="73"/>
      <c r="G35" s="73"/>
      <c r="H35" s="56">
        <f t="shared" si="9"/>
        <v>0</v>
      </c>
      <c r="I35" s="73"/>
      <c r="J35" s="73"/>
      <c r="K35" s="73"/>
      <c r="L35" s="53">
        <f t="shared" si="5"/>
        <v>0</v>
      </c>
      <c r="M35" s="73"/>
      <c r="N35" s="104"/>
      <c r="O35" s="105"/>
      <c r="P35" s="105"/>
      <c r="Q35" s="105"/>
      <c r="R35" s="98"/>
      <c r="S35" s="106"/>
      <c r="T35" s="98"/>
      <c r="U35" s="106"/>
      <c r="V35" s="106"/>
      <c r="W35" s="106"/>
      <c r="X35" s="60" t="e">
        <f t="shared" si="14"/>
        <v>#DIV/0!</v>
      </c>
      <c r="Y35" s="60" t="e">
        <f t="shared" si="15"/>
        <v>#DIV/0!</v>
      </c>
      <c r="Z35" s="107"/>
      <c r="AA35" s="62">
        <f>E39</f>
        <v>14689</v>
      </c>
      <c r="AB35" s="62">
        <f>E38</f>
        <v>676</v>
      </c>
      <c r="AC35" s="108"/>
      <c r="AD35" s="76">
        <v>0</v>
      </c>
      <c r="AE35" s="62"/>
    </row>
    <row r="36" spans="1:31" s="64" customFormat="1" ht="15">
      <c r="A36" s="109" t="s">
        <v>43</v>
      </c>
      <c r="B36" s="81">
        <f>B9+B10+B11+B29+B26+B32</f>
        <v>9224100</v>
      </c>
      <c r="C36" s="81">
        <f>C9+C10+C11+C29+C26+C32</f>
        <v>5476020</v>
      </c>
      <c r="D36" s="81">
        <f t="shared" si="0"/>
        <v>5434689.74</v>
      </c>
      <c r="E36" s="81">
        <f>E9+E10+E11+E29+E26+E32</f>
        <v>5434689.74</v>
      </c>
      <c r="F36" s="81">
        <f>F9+F10+F11+F29+F26+F32</f>
        <v>0</v>
      </c>
      <c r="G36" s="81">
        <f>G9+G10+G11+G29+G26+G32</f>
        <v>0</v>
      </c>
      <c r="H36" s="82">
        <f t="shared" si="9"/>
        <v>5434538.740000001</v>
      </c>
      <c r="I36" s="81">
        <f aca="true" t="shared" si="19" ref="I36:Q36">I9+I10+I11+I29+I26+I32</f>
        <v>5434538.740000001</v>
      </c>
      <c r="J36" s="81">
        <f t="shared" si="19"/>
        <v>0</v>
      </c>
      <c r="K36" s="81">
        <f t="shared" si="19"/>
        <v>0</v>
      </c>
      <c r="L36" s="81">
        <f t="shared" si="19"/>
        <v>5448636.41</v>
      </c>
      <c r="M36" s="81">
        <f t="shared" si="19"/>
        <v>5448636.41</v>
      </c>
      <c r="N36" s="81">
        <f t="shared" si="19"/>
        <v>0</v>
      </c>
      <c r="O36" s="81">
        <f t="shared" si="19"/>
        <v>0</v>
      </c>
      <c r="P36" s="81">
        <f t="shared" si="19"/>
        <v>0</v>
      </c>
      <c r="Q36" s="81">
        <f t="shared" si="19"/>
        <v>0</v>
      </c>
      <c r="R36" s="110">
        <f>E36/AA36</f>
        <v>369.98364354278715</v>
      </c>
      <c r="S36" s="85">
        <f>F36/AB36</f>
        <v>0</v>
      </c>
      <c r="T36" s="110">
        <f>I36/AA36</f>
        <v>369.9733637415754</v>
      </c>
      <c r="U36" s="85">
        <f>H36/AD36</f>
        <v>369.9733637415754</v>
      </c>
      <c r="V36" s="111">
        <f>M36/AA36</f>
        <v>370.9331070869358</v>
      </c>
      <c r="W36" s="85">
        <f>N36/AB36</f>
        <v>0</v>
      </c>
      <c r="X36" s="86">
        <f t="shared" si="14"/>
        <v>0.5891837404191195</v>
      </c>
      <c r="Y36" s="86">
        <f t="shared" si="15"/>
        <v>0.9924525001734837</v>
      </c>
      <c r="Z36" s="61"/>
      <c r="AA36" s="62">
        <f>E39</f>
        <v>14689</v>
      </c>
      <c r="AB36" s="62">
        <f>E38</f>
        <v>676</v>
      </c>
      <c r="AC36" s="63"/>
      <c r="AD36" s="76">
        <f>E39</f>
        <v>14689</v>
      </c>
      <c r="AE36" s="62">
        <f>E38</f>
        <v>676</v>
      </c>
    </row>
    <row r="37" spans="1:29" ht="8.25" customHeight="1">
      <c r="A37" s="112"/>
      <c r="B37" s="113"/>
      <c r="C37" s="113"/>
      <c r="D37" s="114"/>
      <c r="E37" s="115"/>
      <c r="F37" s="116"/>
      <c r="G37" s="116"/>
      <c r="H37" s="116"/>
      <c r="I37" s="116"/>
      <c r="J37" s="116"/>
      <c r="K37" s="116"/>
      <c r="L37" s="116"/>
      <c r="M37" s="117"/>
      <c r="N37" s="117"/>
      <c r="O37" s="117"/>
      <c r="P37" s="117"/>
      <c r="Q37" s="117"/>
      <c r="R37" s="118"/>
      <c r="S37" s="119"/>
      <c r="T37" s="119"/>
      <c r="U37" s="119"/>
      <c r="V37" s="119"/>
      <c r="W37" s="119"/>
      <c r="X37" s="120"/>
      <c r="Y37" s="121"/>
      <c r="Z37" s="107"/>
      <c r="AA37" s="122"/>
      <c r="AB37" s="122"/>
      <c r="AC37" s="108"/>
    </row>
    <row r="38" spans="1:26" ht="16.5" customHeight="1">
      <c r="A38" s="123" t="s">
        <v>44</v>
      </c>
      <c r="B38" s="123"/>
      <c r="C38" s="123"/>
      <c r="D38" s="123"/>
      <c r="E38" s="124">
        <v>676</v>
      </c>
      <c r="F38" s="125"/>
      <c r="G38" s="126"/>
      <c r="H38" s="126"/>
      <c r="I38" s="126"/>
      <c r="J38" s="126"/>
      <c r="K38" s="126"/>
      <c r="L38" s="127"/>
      <c r="M38" s="128"/>
      <c r="N38" s="129" t="s">
        <v>45</v>
      </c>
      <c r="O38" s="130" t="s">
        <v>46</v>
      </c>
      <c r="P38" s="131" t="s">
        <v>47</v>
      </c>
      <c r="Q38" s="132"/>
      <c r="R38" s="125"/>
      <c r="S38" s="125"/>
      <c r="T38" s="125"/>
      <c r="U38" s="125"/>
      <c r="V38" s="125"/>
      <c r="W38" s="125"/>
      <c r="X38" s="125"/>
      <c r="Y38" s="125"/>
      <c r="Z38" s="133"/>
    </row>
    <row r="39" spans="1:26" ht="15.75" customHeight="1">
      <c r="A39" s="123" t="s">
        <v>48</v>
      </c>
      <c r="B39" s="123"/>
      <c r="C39" s="123"/>
      <c r="D39" s="123"/>
      <c r="E39" s="124">
        <v>14689</v>
      </c>
      <c r="F39" s="125"/>
      <c r="G39" s="126"/>
      <c r="H39" s="126"/>
      <c r="I39" s="126"/>
      <c r="J39" s="126"/>
      <c r="K39" s="126"/>
      <c r="L39" s="135"/>
      <c r="M39" s="136"/>
      <c r="N39" s="137"/>
      <c r="O39" s="138" t="s">
        <v>49</v>
      </c>
      <c r="P39" s="139" t="s">
        <v>50</v>
      </c>
      <c r="Q39" s="140"/>
      <c r="R39" s="125"/>
      <c r="S39" s="125"/>
      <c r="T39" s="125"/>
      <c r="U39" s="125"/>
      <c r="V39" s="125"/>
      <c r="W39" s="125"/>
      <c r="X39" s="125"/>
      <c r="Y39" s="125"/>
      <c r="Z39" s="133"/>
    </row>
    <row r="40" spans="1:26" ht="22.5" customHeight="1">
      <c r="A40" s="123" t="s">
        <v>51</v>
      </c>
      <c r="B40" s="123"/>
      <c r="C40" s="123"/>
      <c r="D40" s="123"/>
      <c r="E40" s="124"/>
      <c r="F40" s="125"/>
      <c r="G40" s="126"/>
      <c r="H40" s="126"/>
      <c r="I40" s="126"/>
      <c r="J40" s="126"/>
      <c r="K40" s="126"/>
      <c r="L40" s="141"/>
      <c r="M40" s="142"/>
      <c r="N40" s="143"/>
      <c r="O40" s="144" t="s">
        <v>41</v>
      </c>
      <c r="P40" s="145" t="s">
        <v>88</v>
      </c>
      <c r="Q40" s="146"/>
      <c r="R40" s="147" t="s">
        <v>16</v>
      </c>
      <c r="S40" s="125"/>
      <c r="T40" s="125"/>
      <c r="U40" s="125"/>
      <c r="V40" s="125"/>
      <c r="W40" s="125"/>
      <c r="X40" s="125"/>
      <c r="Y40" s="125"/>
      <c r="Z40" s="133"/>
    </row>
    <row r="41" spans="1:26" ht="14.25" customHeight="1">
      <c r="A41" s="123" t="s">
        <v>52</v>
      </c>
      <c r="B41" s="123"/>
      <c r="C41" s="123"/>
      <c r="D41" s="123"/>
      <c r="E41" s="148"/>
      <c r="F41" s="149"/>
      <c r="G41" s="126"/>
      <c r="H41" s="126"/>
      <c r="I41" s="126"/>
      <c r="J41" s="126"/>
      <c r="K41" s="126"/>
      <c r="L41" s="150" t="s">
        <v>53</v>
      </c>
      <c r="M41" s="151" t="s">
        <v>54</v>
      </c>
      <c r="N41" s="152">
        <f>SUM(N42:N46)</f>
        <v>128.5</v>
      </c>
      <c r="O41" s="153">
        <f>SUM(O42:O46)</f>
        <v>3404328.42</v>
      </c>
      <c r="P41" s="154">
        <v>6</v>
      </c>
      <c r="Q41" s="155">
        <f aca="true" t="shared" si="20" ref="Q41:Q46">O41/N41/P41</f>
        <v>4415.471361867704</v>
      </c>
      <c r="R41" s="156">
        <f>O41-L9</f>
        <v>0</v>
      </c>
      <c r="S41" s="125"/>
      <c r="T41" s="125"/>
      <c r="U41" s="125"/>
      <c r="V41" s="125"/>
      <c r="W41" s="125"/>
      <c r="X41" s="157"/>
      <c r="Y41" s="125"/>
      <c r="Z41" s="133"/>
    </row>
    <row r="42" spans="1:26" ht="14.25" customHeight="1">
      <c r="A42" s="123" t="s">
        <v>55</v>
      </c>
      <c r="B42" s="123"/>
      <c r="C42" s="123"/>
      <c r="D42" s="123"/>
      <c r="E42" s="124"/>
      <c r="F42" s="158"/>
      <c r="G42" s="126"/>
      <c r="H42" s="126"/>
      <c r="I42" s="126"/>
      <c r="J42" s="126"/>
      <c r="K42" s="126"/>
      <c r="L42" s="150" t="s">
        <v>56</v>
      </c>
      <c r="M42" s="151"/>
      <c r="N42" s="159">
        <v>16.75</v>
      </c>
      <c r="O42" s="160">
        <v>754763.46</v>
      </c>
      <c r="P42" s="154">
        <v>6</v>
      </c>
      <c r="Q42" s="54">
        <f t="shared" si="20"/>
        <v>7510.084179104477</v>
      </c>
      <c r="R42" s="125"/>
      <c r="S42" s="126"/>
      <c r="T42" s="126"/>
      <c r="U42" s="126"/>
      <c r="V42" s="125"/>
      <c r="W42" s="125"/>
      <c r="X42" s="157"/>
      <c r="Y42" s="125"/>
      <c r="Z42" s="133"/>
    </row>
    <row r="43" spans="1:26" ht="15" customHeight="1">
      <c r="A43" s="123" t="s">
        <v>57</v>
      </c>
      <c r="B43" s="123"/>
      <c r="C43" s="123"/>
      <c r="D43" s="123"/>
      <c r="E43" s="124"/>
      <c r="F43" s="158"/>
      <c r="G43" s="126"/>
      <c r="H43" s="126"/>
      <c r="I43" s="126"/>
      <c r="J43" s="126"/>
      <c r="K43" s="126"/>
      <c r="L43" s="124" t="s">
        <v>58</v>
      </c>
      <c r="M43" s="124"/>
      <c r="N43" s="159">
        <v>57</v>
      </c>
      <c r="O43" s="161">
        <v>1512722.73</v>
      </c>
      <c r="P43" s="154">
        <v>6</v>
      </c>
      <c r="Q43" s="54">
        <f t="shared" si="20"/>
        <v>4423.165877192982</v>
      </c>
      <c r="R43" s="125"/>
      <c r="S43" s="126"/>
      <c r="T43" s="126"/>
      <c r="U43" s="126"/>
      <c r="V43" s="125"/>
      <c r="W43" s="125"/>
      <c r="X43" s="157"/>
      <c r="Y43" s="125"/>
      <c r="Z43" s="133"/>
    </row>
    <row r="44" spans="1:26" ht="13.5" customHeight="1">
      <c r="A44" s="123" t="s">
        <v>59</v>
      </c>
      <c r="B44" s="123"/>
      <c r="C44" s="123"/>
      <c r="D44" s="123"/>
      <c r="E44" s="162"/>
      <c r="F44" s="158"/>
      <c r="G44" s="126"/>
      <c r="H44" s="126"/>
      <c r="I44" s="126"/>
      <c r="J44" s="126"/>
      <c r="K44" s="126"/>
      <c r="L44" s="124" t="s">
        <v>60</v>
      </c>
      <c r="M44" s="124"/>
      <c r="N44" s="159">
        <v>36</v>
      </c>
      <c r="O44" s="160">
        <v>739096.15</v>
      </c>
      <c r="P44" s="154">
        <v>6</v>
      </c>
      <c r="Q44" s="54">
        <f t="shared" si="20"/>
        <v>3421.7414351851853</v>
      </c>
      <c r="R44" s="125"/>
      <c r="S44" s="126"/>
      <c r="T44" s="126"/>
      <c r="U44" s="126"/>
      <c r="V44" s="125"/>
      <c r="W44" s="125"/>
      <c r="X44" s="157"/>
      <c r="Y44" s="125"/>
      <c r="Z44" s="133"/>
    </row>
    <row r="45" spans="1:25" ht="13.5" customHeight="1">
      <c r="A45" s="114"/>
      <c r="B45" s="163"/>
      <c r="C45" s="163"/>
      <c r="D45" s="112"/>
      <c r="E45" s="124"/>
      <c r="F45" s="158"/>
      <c r="G45" s="125"/>
      <c r="H45" s="125"/>
      <c r="I45" s="125"/>
      <c r="J45" s="125"/>
      <c r="K45" s="125"/>
      <c r="L45" s="150" t="s">
        <v>61</v>
      </c>
      <c r="M45" s="151"/>
      <c r="N45" s="159">
        <v>7.75</v>
      </c>
      <c r="O45" s="161">
        <v>184087.58</v>
      </c>
      <c r="P45" s="154">
        <v>6</v>
      </c>
      <c r="Q45" s="54">
        <f t="shared" si="20"/>
        <v>3958.8726881720427</v>
      </c>
      <c r="R45" s="125"/>
      <c r="S45" s="164"/>
      <c r="T45" s="164"/>
      <c r="U45" s="164"/>
      <c r="V45" s="125"/>
      <c r="W45" s="125"/>
      <c r="X45" s="157"/>
      <c r="Y45" s="126"/>
    </row>
    <row r="46" spans="1:28" ht="15" customHeight="1">
      <c r="A46" s="126"/>
      <c r="B46" s="126"/>
      <c r="C46" s="126"/>
      <c r="D46" s="126"/>
      <c r="E46" s="126"/>
      <c r="F46" s="166"/>
      <c r="G46" s="126"/>
      <c r="H46" s="126"/>
      <c r="I46" s="126"/>
      <c r="J46" s="126"/>
      <c r="K46" s="126"/>
      <c r="L46" s="167" t="s">
        <v>22</v>
      </c>
      <c r="M46" s="168"/>
      <c r="N46" s="159">
        <v>11</v>
      </c>
      <c r="O46" s="161">
        <v>213658.5</v>
      </c>
      <c r="P46" s="154">
        <v>6</v>
      </c>
      <c r="Q46" s="54">
        <f t="shared" si="20"/>
        <v>3237.25</v>
      </c>
      <c r="R46" s="126"/>
      <c r="S46" s="126"/>
      <c r="T46" s="126"/>
      <c r="U46" s="126"/>
      <c r="V46" s="126"/>
      <c r="W46" s="126"/>
      <c r="X46" s="126"/>
      <c r="Y46" s="126"/>
      <c r="AA46" s="169"/>
      <c r="AB46" s="169"/>
    </row>
    <row r="47" spans="1:28" ht="15.75">
      <c r="A47" s="170" t="s">
        <v>62</v>
      </c>
      <c r="B47" s="170"/>
      <c r="C47" s="170"/>
      <c r="D47" s="171"/>
      <c r="E47" s="171"/>
      <c r="F47" s="171"/>
      <c r="G47" s="171"/>
      <c r="H47" s="126"/>
      <c r="I47" s="172" t="s">
        <v>63</v>
      </c>
      <c r="J47" s="172"/>
      <c r="K47" s="172"/>
      <c r="L47" s="173"/>
      <c r="M47" s="173"/>
      <c r="N47" s="173"/>
      <c r="O47" s="173"/>
      <c r="P47" s="174"/>
      <c r="Q47" s="175"/>
      <c r="R47" s="126"/>
      <c r="S47" s="126"/>
      <c r="T47" s="126"/>
      <c r="U47" s="126"/>
      <c r="V47" s="126"/>
      <c r="W47" s="126"/>
      <c r="X47" s="126"/>
      <c r="Y47" s="126"/>
      <c r="AA47" s="169"/>
      <c r="AB47" s="169"/>
    </row>
    <row r="48" spans="1:28" ht="18" customHeight="1">
      <c r="A48" s="176" t="s">
        <v>64</v>
      </c>
      <c r="B48" s="177" t="s">
        <v>65</v>
      </c>
      <c r="C48" s="178" t="s">
        <v>66</v>
      </c>
      <c r="D48" s="179"/>
      <c r="E48" s="180" t="s">
        <v>67</v>
      </c>
      <c r="F48" s="181"/>
      <c r="G48" s="182"/>
      <c r="H48" s="183"/>
      <c r="I48" s="184" t="s">
        <v>68</v>
      </c>
      <c r="J48" s="185" t="s">
        <v>65</v>
      </c>
      <c r="K48" s="186" t="s">
        <v>66</v>
      </c>
      <c r="L48" s="187"/>
      <c r="M48" s="188" t="s">
        <v>69</v>
      </c>
      <c r="N48" s="189"/>
      <c r="O48" s="190"/>
      <c r="P48" s="191"/>
      <c r="Q48" s="191"/>
      <c r="R48" s="126"/>
      <c r="S48" s="126"/>
      <c r="T48" s="126"/>
      <c r="U48" s="126"/>
      <c r="V48" s="126"/>
      <c r="W48" s="126"/>
      <c r="X48" s="126"/>
      <c r="Y48" s="126"/>
      <c r="AA48" s="169"/>
      <c r="AB48" s="169"/>
    </row>
    <row r="49" spans="1:28" ht="24.75" customHeight="1">
      <c r="A49" s="192"/>
      <c r="B49" s="193" t="s">
        <v>70</v>
      </c>
      <c r="C49" s="194" t="s">
        <v>71</v>
      </c>
      <c r="D49" s="193" t="s">
        <v>72</v>
      </c>
      <c r="E49" s="195" t="s">
        <v>73</v>
      </c>
      <c r="F49" s="196"/>
      <c r="G49" s="197"/>
      <c r="H49" s="183"/>
      <c r="I49" s="198" t="s">
        <v>74</v>
      </c>
      <c r="J49" s="199" t="s">
        <v>70</v>
      </c>
      <c r="K49" s="200" t="s">
        <v>71</v>
      </c>
      <c r="L49" s="199" t="s">
        <v>72</v>
      </c>
      <c r="M49" s="201" t="s">
        <v>73</v>
      </c>
      <c r="N49" s="202"/>
      <c r="O49" s="203"/>
      <c r="P49" s="174"/>
      <c r="Q49" s="175"/>
      <c r="R49" s="126"/>
      <c r="S49" s="126"/>
      <c r="T49" s="126"/>
      <c r="U49" s="126"/>
      <c r="V49" s="126"/>
      <c r="W49" s="126"/>
      <c r="X49" s="126"/>
      <c r="Y49" s="126"/>
      <c r="AA49" s="169"/>
      <c r="AB49" s="169"/>
    </row>
    <row r="50" spans="1:28" ht="15.75" customHeight="1">
      <c r="A50" s="192"/>
      <c r="B50" s="193" t="s">
        <v>75</v>
      </c>
      <c r="C50" s="204" t="s">
        <v>76</v>
      </c>
      <c r="D50" s="193" t="s">
        <v>77</v>
      </c>
      <c r="E50" s="205" t="s">
        <v>75</v>
      </c>
      <c r="F50" s="205" t="s">
        <v>71</v>
      </c>
      <c r="G50" s="205" t="s">
        <v>72</v>
      </c>
      <c r="H50" s="206"/>
      <c r="I50" s="198" t="s">
        <v>29</v>
      </c>
      <c r="J50" s="199" t="s">
        <v>75</v>
      </c>
      <c r="K50" s="207" t="s">
        <v>76</v>
      </c>
      <c r="L50" s="199" t="s">
        <v>77</v>
      </c>
      <c r="M50" s="208" t="s">
        <v>75</v>
      </c>
      <c r="N50" s="208" t="s">
        <v>71</v>
      </c>
      <c r="O50" s="208" t="s">
        <v>72</v>
      </c>
      <c r="P50" s="174"/>
      <c r="Q50" s="175"/>
      <c r="R50" s="126"/>
      <c r="S50" s="126"/>
      <c r="T50" s="126"/>
      <c r="U50" s="126"/>
      <c r="V50" s="126"/>
      <c r="W50" s="126"/>
      <c r="X50" s="126"/>
      <c r="Y50" s="126"/>
      <c r="AA50" s="169"/>
      <c r="AB50" s="169"/>
    </row>
    <row r="51" spans="1:28" ht="14.25" customHeight="1">
      <c r="A51" s="209"/>
      <c r="B51" s="210" t="s">
        <v>78</v>
      </c>
      <c r="C51" s="211" t="s">
        <v>79</v>
      </c>
      <c r="D51" s="210" t="s">
        <v>80</v>
      </c>
      <c r="E51" s="210" t="s">
        <v>78</v>
      </c>
      <c r="F51" s="210" t="s">
        <v>78</v>
      </c>
      <c r="G51" s="210" t="s">
        <v>78</v>
      </c>
      <c r="H51" s="183"/>
      <c r="I51" s="212"/>
      <c r="J51" s="213" t="s">
        <v>78</v>
      </c>
      <c r="K51" s="214" t="s">
        <v>81</v>
      </c>
      <c r="L51" s="213" t="s">
        <v>80</v>
      </c>
      <c r="M51" s="213" t="s">
        <v>78</v>
      </c>
      <c r="N51" s="213" t="s">
        <v>78</v>
      </c>
      <c r="O51" s="213" t="s">
        <v>78</v>
      </c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AA51" s="169"/>
      <c r="AB51" s="169"/>
    </row>
    <row r="52" spans="1:28" ht="15.75" customHeight="1">
      <c r="A52" s="215">
        <f>E39</f>
        <v>14689</v>
      </c>
      <c r="B52" s="215">
        <f>I36</f>
        <v>5434538.740000001</v>
      </c>
      <c r="C52" s="215">
        <f>E13-E43</f>
        <v>455928.2</v>
      </c>
      <c r="D52" s="215">
        <f>E14</f>
        <v>91800</v>
      </c>
      <c r="E52" s="216">
        <f>B52/A52</f>
        <v>369.9733637415754</v>
      </c>
      <c r="F52" s="216">
        <f>C52/A52</f>
        <v>31.038750085097693</v>
      </c>
      <c r="G52" s="216">
        <f>D52/A52</f>
        <v>6.249574511539247</v>
      </c>
      <c r="H52" s="217"/>
      <c r="I52" s="218">
        <f>E38</f>
        <v>676</v>
      </c>
      <c r="J52" s="218">
        <f>J36</f>
        <v>0</v>
      </c>
      <c r="K52" s="218">
        <f>F13-E42</f>
        <v>0</v>
      </c>
      <c r="L52" s="218">
        <f>F14-E44</f>
        <v>0</v>
      </c>
      <c r="M52" s="219">
        <f>J52/I52</f>
        <v>0</v>
      </c>
      <c r="N52" s="219">
        <f>K52/I52</f>
        <v>0</v>
      </c>
      <c r="O52" s="219">
        <f>L52/I52</f>
        <v>0</v>
      </c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AA52" s="169"/>
      <c r="AB52" s="169"/>
    </row>
    <row r="53" spans="26:28" ht="12.75">
      <c r="Z53" s="5"/>
      <c r="AA53" s="5"/>
      <c r="AB53" s="5"/>
    </row>
    <row r="54" spans="1:29" s="221" customFormat="1" ht="18">
      <c r="A54" s="220" t="s">
        <v>82</v>
      </c>
      <c r="F54" s="220" t="s">
        <v>83</v>
      </c>
      <c r="I54" s="220" t="s">
        <v>84</v>
      </c>
      <c r="N54" s="220" t="s">
        <v>85</v>
      </c>
      <c r="Y54" s="222"/>
      <c r="Z54" s="222"/>
      <c r="AA54" s="222"/>
      <c r="AB54" s="222"/>
      <c r="AC54" s="222"/>
    </row>
    <row r="55" spans="1:29" s="221" customFormat="1" ht="15.75">
      <c r="A55" s="223" t="s">
        <v>86</v>
      </c>
      <c r="B55" s="223" t="s">
        <v>87</v>
      </c>
      <c r="Y55" s="222"/>
      <c r="Z55" s="222"/>
      <c r="AA55" s="222"/>
      <c r="AB55" s="222"/>
      <c r="AC55" s="222"/>
    </row>
    <row r="56" spans="25:29" s="221" customFormat="1" ht="15.75">
      <c r="Y56" s="222"/>
      <c r="Z56" s="222"/>
      <c r="AA56" s="222"/>
      <c r="AB56" s="222"/>
      <c r="AC56" s="222"/>
    </row>
    <row r="57" spans="25:29" ht="12.75">
      <c r="Y57" s="4"/>
      <c r="Z57" s="4"/>
      <c r="AA57" s="4"/>
      <c r="AB57" s="4"/>
      <c r="AC57" s="4"/>
    </row>
    <row r="58" spans="2:29" ht="12.75">
      <c r="B58" s="224"/>
      <c r="Y58" s="4"/>
      <c r="Z58" s="4"/>
      <c r="AA58" s="4"/>
      <c r="AB58" s="4"/>
      <c r="AC58" s="4"/>
    </row>
    <row r="59" spans="2:29" ht="12.75">
      <c r="B59" s="224"/>
      <c r="Y59" s="4"/>
      <c r="Z59" s="4"/>
      <c r="AA59" s="4"/>
      <c r="AB59" s="4"/>
      <c r="AC59" s="4"/>
    </row>
  </sheetData>
  <mergeCells count="39">
    <mergeCell ref="M49:O49"/>
    <mergeCell ref="K48:L48"/>
    <mergeCell ref="M48:O48"/>
    <mergeCell ref="N38:N40"/>
    <mergeCell ref="P38:Q38"/>
    <mergeCell ref="P39:Q39"/>
    <mergeCell ref="P40:Q40"/>
    <mergeCell ref="A43:D43"/>
    <mergeCell ref="A44:D44"/>
    <mergeCell ref="A37:D37"/>
    <mergeCell ref="A38:D38"/>
    <mergeCell ref="A39:D39"/>
    <mergeCell ref="A40:D40"/>
    <mergeCell ref="A41:D41"/>
    <mergeCell ref="A42:D42"/>
    <mergeCell ref="A45:D45"/>
    <mergeCell ref="C48:D48"/>
    <mergeCell ref="E48:G48"/>
    <mergeCell ref="E49:G49"/>
    <mergeCell ref="A48:A51"/>
    <mergeCell ref="R5:S6"/>
    <mergeCell ref="V5:W6"/>
    <mergeCell ref="X5:Y6"/>
    <mergeCell ref="P6:Q6"/>
    <mergeCell ref="T5:U6"/>
    <mergeCell ref="A5:A8"/>
    <mergeCell ref="E5:G5"/>
    <mergeCell ref="M5:O5"/>
    <mergeCell ref="P5:Q5"/>
    <mergeCell ref="I5:K5"/>
    <mergeCell ref="F6:F7"/>
    <mergeCell ref="Q7:Q8"/>
    <mergeCell ref="J6:J8"/>
    <mergeCell ref="N6:N8"/>
    <mergeCell ref="P7:P8"/>
    <mergeCell ref="A1:Y1"/>
    <mergeCell ref="A2:Y2"/>
    <mergeCell ref="A3:Y3"/>
    <mergeCell ref="A4:Y4"/>
  </mergeCells>
  <printOptions horizontalCentered="1"/>
  <pageMargins left="0.2362204724409449" right="0.2755905511811024" top="0.1968503937007874" bottom="0" header="0.1968503937007874" footer="0.0787401574803149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Noname</cp:lastModifiedBy>
  <dcterms:created xsi:type="dcterms:W3CDTF">1996-10-08T23:32:33Z</dcterms:created>
  <dcterms:modified xsi:type="dcterms:W3CDTF">2017-12-13T13:08:54Z</dcterms:modified>
  <cp:category/>
  <cp:version/>
  <cp:contentType/>
  <cp:contentStatus/>
</cp:coreProperties>
</file>